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stra\1477\Elektronický balíček 21-02-2025\"/>
    </mc:Choice>
  </mc:AlternateContent>
  <xr:revisionPtr revIDLastSave="0" documentId="13_ncr:1_{644CD83A-089D-4C2C-AA0A-D654CD8E26AF}" xr6:coauthVersionLast="47" xr6:coauthVersionMax="47" xr10:uidLastSave="{00000000-0000-0000-0000-000000000000}"/>
  <bookViews>
    <workbookView xWindow="-120" yWindow="-120" windowWidth="29040" windowHeight="16440" activeTab="1" xr2:uid="{C0EA5072-7306-4410-828D-DA8F44561627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G111" i="2"/>
  <c r="H110" i="2"/>
  <c r="E110" i="2"/>
  <c r="I110" i="2" s="1"/>
  <c r="I111" i="2" s="1"/>
  <c r="I109" i="2"/>
  <c r="H109" i="2"/>
  <c r="G109" i="2"/>
  <c r="E109" i="2"/>
  <c r="I106" i="2"/>
  <c r="H106" i="2"/>
  <c r="G106" i="2"/>
  <c r="E106" i="2"/>
  <c r="I105" i="2"/>
  <c r="H105" i="2"/>
  <c r="G105" i="2"/>
  <c r="E105" i="2"/>
  <c r="I104" i="2"/>
  <c r="H104" i="2"/>
  <c r="G104" i="2"/>
  <c r="E104" i="2"/>
  <c r="I103" i="2"/>
  <c r="H103" i="2"/>
  <c r="G103" i="2"/>
  <c r="E103" i="2"/>
  <c r="I102" i="2"/>
  <c r="H102" i="2"/>
  <c r="G102" i="2"/>
  <c r="E102" i="2"/>
  <c r="I100" i="2"/>
  <c r="H100" i="2"/>
  <c r="G100" i="2"/>
  <c r="E100" i="2"/>
  <c r="I99" i="2"/>
  <c r="H99" i="2"/>
  <c r="G99" i="2"/>
  <c r="E99" i="2"/>
  <c r="I97" i="2"/>
  <c r="H97" i="2"/>
  <c r="G97" i="2"/>
  <c r="E97" i="2"/>
  <c r="I95" i="2"/>
  <c r="H95" i="2"/>
  <c r="G95" i="2"/>
  <c r="E95" i="2"/>
  <c r="I93" i="2"/>
  <c r="H93" i="2"/>
  <c r="G93" i="2"/>
  <c r="E93" i="2"/>
  <c r="I90" i="2"/>
  <c r="H90" i="2"/>
  <c r="G90" i="2"/>
  <c r="E90" i="2"/>
  <c r="I88" i="2"/>
  <c r="H88" i="2"/>
  <c r="G88" i="2"/>
  <c r="E88" i="2"/>
  <c r="I87" i="2"/>
  <c r="H87" i="2"/>
  <c r="G87" i="2"/>
  <c r="E87" i="2"/>
  <c r="I86" i="2"/>
  <c r="H86" i="2"/>
  <c r="G86" i="2"/>
  <c r="E86" i="2"/>
  <c r="I85" i="2"/>
  <c r="H85" i="2"/>
  <c r="I84" i="2"/>
  <c r="H84" i="2"/>
  <c r="G84" i="2"/>
  <c r="E84" i="2"/>
  <c r="I83" i="2"/>
  <c r="H83" i="2"/>
  <c r="G83" i="2"/>
  <c r="E83" i="2"/>
  <c r="I82" i="2"/>
  <c r="H82" i="2"/>
  <c r="G82" i="2"/>
  <c r="E82" i="2"/>
  <c r="I81" i="2"/>
  <c r="H81" i="2"/>
  <c r="I80" i="2"/>
  <c r="H80" i="2"/>
  <c r="G80" i="2"/>
  <c r="E80" i="2"/>
  <c r="I79" i="2"/>
  <c r="H79" i="2"/>
  <c r="G79" i="2"/>
  <c r="E79" i="2"/>
  <c r="I78" i="2"/>
  <c r="H78" i="2"/>
  <c r="G78" i="2"/>
  <c r="E78" i="2"/>
  <c r="I77" i="2"/>
  <c r="H77" i="2"/>
  <c r="I76" i="2"/>
  <c r="H76" i="2"/>
  <c r="G76" i="2"/>
  <c r="E76" i="2"/>
  <c r="I74" i="2"/>
  <c r="H74" i="2"/>
  <c r="G74" i="2"/>
  <c r="E74" i="2"/>
  <c r="I72" i="2"/>
  <c r="H72" i="2"/>
  <c r="G72" i="2"/>
  <c r="E72" i="2"/>
  <c r="I70" i="2"/>
  <c r="H70" i="2"/>
  <c r="G70" i="2"/>
  <c r="E70" i="2"/>
  <c r="I68" i="2"/>
  <c r="H68" i="2"/>
  <c r="G68" i="2"/>
  <c r="E68" i="2"/>
  <c r="I66" i="2"/>
  <c r="H66" i="2"/>
  <c r="G66" i="2"/>
  <c r="E66" i="2"/>
  <c r="I64" i="2"/>
  <c r="H64" i="2"/>
  <c r="G64" i="2"/>
  <c r="E64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8" i="2"/>
  <c r="H58" i="2"/>
  <c r="G58" i="2"/>
  <c r="E58" i="2"/>
  <c r="I56" i="2"/>
  <c r="H56" i="2"/>
  <c r="G56" i="2"/>
  <c r="E56" i="2"/>
  <c r="I55" i="2"/>
  <c r="H55" i="2"/>
  <c r="G55" i="2"/>
  <c r="E55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7" i="2"/>
  <c r="H47" i="2"/>
  <c r="G47" i="2"/>
  <c r="E47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I41" i="2"/>
  <c r="H41" i="2"/>
  <c r="G41" i="2"/>
  <c r="E41" i="2"/>
  <c r="I40" i="2"/>
  <c r="H40" i="2"/>
  <c r="I39" i="2"/>
  <c r="H39" i="2"/>
  <c r="G39" i="2"/>
  <c r="E39" i="2"/>
  <c r="I38" i="2"/>
  <c r="H38" i="2"/>
  <c r="I37" i="2"/>
  <c r="H37" i="2"/>
  <c r="G37" i="2"/>
  <c r="E37" i="2"/>
  <c r="I35" i="2"/>
  <c r="H35" i="2"/>
  <c r="G35" i="2"/>
  <c r="E35" i="2"/>
  <c r="I32" i="2"/>
  <c r="G32" i="2"/>
  <c r="E32" i="2"/>
  <c r="I31" i="2"/>
  <c r="H31" i="2"/>
  <c r="G31" i="2"/>
  <c r="E31" i="2"/>
  <c r="D31" i="2"/>
  <c r="I30" i="2"/>
  <c r="H30" i="2"/>
  <c r="G30" i="2"/>
  <c r="E30" i="2"/>
  <c r="I29" i="2"/>
  <c r="H29" i="2"/>
  <c r="I27" i="2"/>
  <c r="G27" i="2"/>
  <c r="E27" i="2"/>
  <c r="I26" i="2"/>
  <c r="H26" i="2"/>
  <c r="G26" i="2"/>
  <c r="E26" i="2"/>
  <c r="I25" i="2"/>
  <c r="H25" i="2"/>
  <c r="I24" i="2"/>
  <c r="H24" i="2"/>
  <c r="G24" i="2"/>
  <c r="E24" i="2"/>
  <c r="I23" i="2"/>
  <c r="H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H18" i="2"/>
  <c r="G18" i="2"/>
  <c r="E18" i="2"/>
  <c r="I16" i="2"/>
  <c r="H16" i="2"/>
  <c r="G16" i="2"/>
  <c r="E16" i="2"/>
  <c r="I15" i="2"/>
  <c r="H15" i="2"/>
  <c r="G15" i="2"/>
  <c r="E15" i="2"/>
  <c r="I13" i="2"/>
  <c r="H13" i="2"/>
  <c r="G13" i="2"/>
  <c r="E13" i="2"/>
  <c r="I11" i="2"/>
  <c r="H11" i="2"/>
  <c r="G11" i="2"/>
  <c r="E11" i="2"/>
  <c r="I10" i="2"/>
  <c r="H10" i="2"/>
  <c r="G10" i="2"/>
  <c r="E10" i="2"/>
  <c r="I8" i="2"/>
  <c r="H8" i="2"/>
  <c r="G8" i="2"/>
  <c r="E8" i="2"/>
  <c r="I7" i="2"/>
  <c r="H7" i="2"/>
  <c r="G7" i="2"/>
  <c r="E7" i="2"/>
  <c r="I5" i="2"/>
  <c r="H5" i="2"/>
  <c r="G5" i="2"/>
  <c r="E5" i="2"/>
  <c r="I4" i="2"/>
  <c r="H4" i="2"/>
  <c r="G4" i="2"/>
  <c r="E4" i="2"/>
  <c r="I3" i="2"/>
  <c r="H3" i="2"/>
  <c r="E111" i="2" l="1"/>
</calcChain>
</file>

<file path=xl/sharedStrings.xml><?xml version="1.0" encoding="utf-8"?>
<sst xmlns="http://schemas.openxmlformats.org/spreadsheetml/2006/main" count="320" uniqueCount="194">
  <si>
    <t>Název</t>
  </si>
  <si>
    <t>Hodnota</t>
  </si>
  <si>
    <t>Nadpis rekapitulace</t>
  </si>
  <si>
    <t>Seznam prací a dodávek elektrotechnických zařízení</t>
  </si>
  <si>
    <t>Akce</t>
  </si>
  <si>
    <t xml:space="preserve">Objekt Domova pro seniory U Kašny - PBÚ
</t>
  </si>
  <si>
    <t>Projekt</t>
  </si>
  <si>
    <t>D.1.4. Technika prostředí staveb
D.1.4.4 - Silnoproudá elektrotechnika</t>
  </si>
  <si>
    <t>Investor</t>
  </si>
  <si>
    <t>Město Kroměříž, Velké náměstí 115/1, 767 01 Kroměříž</t>
  </si>
  <si>
    <t>Z. č.</t>
  </si>
  <si>
    <t>1477/23</t>
  </si>
  <si>
    <t>A. č.</t>
  </si>
  <si>
    <t/>
  </si>
  <si>
    <t>Smlouva</t>
  </si>
  <si>
    <t>Vypracoval</t>
  </si>
  <si>
    <t>Karel Cais</t>
  </si>
  <si>
    <t>Kontroloval</t>
  </si>
  <si>
    <t>Ing. Radek Tesař</t>
  </si>
  <si>
    <t>Datum</t>
  </si>
  <si>
    <t>Zpracovatel</t>
  </si>
  <si>
    <t>TEVA Elektro s.r.o.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</si>
  <si>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</si>
  <si>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</si>
  <si>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</si>
  <si>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</si>
  <si>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</si>
  <si>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</si>
  <si>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</si>
  <si>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</si>
  <si>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</si>
  <si>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</si>
  <si>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</si>
  <si>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</si>
  <si>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</si>
  <si>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</si>
  <si>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</si>
  <si>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</si>
  <si>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</si>
  <si>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</si>
  <si>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</si>
  <si>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</si>
  <si>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</si>
  <si>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</si>
  <si>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</si>
  <si>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</si>
  <si>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</si>
  <si>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</si>
  <si>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</si>
  <si>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</si>
  <si>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</si>
  <si>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</si>
  <si>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</si>
  <si>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</si>
  <si>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</si>
  <si>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</si>
  <si>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</si>
  <si>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</si>
  <si>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RM401</t>
  </si>
  <si>
    <t>ŘADOVÉ SVORKY</t>
  </si>
  <si>
    <t>RSA 2,5 A Řadová svorka bílá</t>
  </si>
  <si>
    <t>ks</t>
  </si>
  <si>
    <t>A2T 2.5 řadová svorka, 2 vrstvy</t>
  </si>
  <si>
    <t>ROZBOČOVACÍ MŮSTKY (SVORKY)</t>
  </si>
  <si>
    <t>CS-PE7 blok 7x16 mm2</t>
  </si>
  <si>
    <t>CS-N7 blok 7x16 mm2</t>
  </si>
  <si>
    <t>UCPÁVKA PLASTOVÁ VČETNĚ MATICE - ZÁVIT Pg</t>
  </si>
  <si>
    <t>Pg13.5</t>
  </si>
  <si>
    <t>Pg16</t>
  </si>
  <si>
    <t>VYPÍNAČE, PŘEPÍNAČE A OVLÁDAČE</t>
  </si>
  <si>
    <t>iSW 1P 32A Vypínač iSW 1P 32A</t>
  </si>
  <si>
    <t>JISTIČ MALÝ, 1POLOVÝ, Ik=10kA</t>
  </si>
  <si>
    <t>iC60H 1P 6A B Jistič iC60H 1P 6A B</t>
  </si>
  <si>
    <t>iC60H 1P 10A B Jistič iC60H 1P 10A B</t>
  </si>
  <si>
    <t>NAPÁJECÍ ZDROJE A KOMPONENTY ŘS</t>
  </si>
  <si>
    <t>HDR-100-24 DR-100-24 Napájecí zdroj 230VAC/24VDC, 4.2A v 5.7M krabici</t>
  </si>
  <si>
    <t>RELÉ A STYKAČE</t>
  </si>
  <si>
    <t>LC1D25P7 Stykač 25A 3P 1Z+1V 230V st</t>
  </si>
  <si>
    <t>RXM2AB2B7 Miniaturní paticové relé - Zelio RXM - 2 V/Z - 24 V AC - 12 A - s LED (vč. patice)</t>
  </si>
  <si>
    <t>iCT20A 1P 230V AC 50Hz  Stykač iCT20A 1P 230V AC 50Hz</t>
  </si>
  <si>
    <t>SKŘÍNĚ A ROZVODNICE KOMPLETNÍ</t>
  </si>
  <si>
    <t>Skříň KAEDRA 13435 36TE průhledná dvířka, IP65</t>
  </si>
  <si>
    <t>kmpl</t>
  </si>
  <si>
    <t>DROBNÝ MATERIÁL</t>
  </si>
  <si>
    <t>Drobný nespecifikovaný materiál (popisky svorek, kabelový management, PE/N sběrny, koncovky, kryty apod.)</t>
  </si>
  <si>
    <t>Rozváděč RM401 - celkem</t>
  </si>
  <si>
    <t>Dodávky</t>
  </si>
  <si>
    <t>ZÁLOŽNÍ A NÁHRADNÍ ZDROJE</t>
  </si>
  <si>
    <t>Náhradní zdroj pro požárně bezpečnostní prvky  - 230V/1kW, 60minut, UPFD vč. distribučního a řídícího rozvaděče UPFD-RPO</t>
  </si>
  <si>
    <t>Dodávky - celkem</t>
  </si>
  <si>
    <t>Elektromontáže</t>
  </si>
  <si>
    <t>Spojovací systémy</t>
  </si>
  <si>
    <t>A11       Krabice odbočná plastová, šedá, prázdná, IP 54,12 otv.</t>
  </si>
  <si>
    <t>SVORKOVNICE KRABICOVÁ</t>
  </si>
  <si>
    <t>2273-203 3x0,5-2,5mm2</t>
  </si>
  <si>
    <t>INSTALAČNÍ KRABICE</t>
  </si>
  <si>
    <t>OBO T100ED 06-2A FireBox s násuvnými těsnicími průchodkami, dvojité svorky, keramická svorkovnice (vč. průchodek)</t>
  </si>
  <si>
    <t>INSTALAČNÍ TRUBKY</t>
  </si>
  <si>
    <t>Trubka pevná 750N FPKu-EM-F-UV 32 bílá UV-stabilní (vč. spojek a příchytek)</t>
  </si>
  <si>
    <t>m</t>
  </si>
  <si>
    <t>SYSTÉM TRAS A ULOŽENÍ VEDENÍ SE ZACHOVANOU FUNKČNÍ INTEGRITOU</t>
  </si>
  <si>
    <t>Trasa s funkční integritou tvořená žlabem SKS610; E90; NORMOVANÁ TRASA, Montáž na stěnu s výložníkem a svislým/šikmým zajištěním závitovými tyčemi; vč. kompletního kotvení á max. 1,2m</t>
  </si>
  <si>
    <t>Trasa pro jednotlivé uložení 732 12 GTP Distanční příchytka s připojovacím závitem M6 10,5-12mm Ocel + šroubová kotva MMS-ST se závitem M6</t>
  </si>
  <si>
    <t>Trasa pro jednotlivé uložení 732 14 GTP Distanční příchytka s připojovacím závitem M6 12,5-14mm Ocel + šroubová kotva MMS-ST se závitem M6</t>
  </si>
  <si>
    <t>Vkládací kanály bezhalogenové WDK-H</t>
  </si>
  <si>
    <t>WDKH-20020RW Kanál vkládací plastový 20x20 čistě bílý, bezhalogenový délka 2m; vč. kotvení</t>
  </si>
  <si>
    <t>KABEL SE SNÍŽENOU HOŘLAVOSTÍ, S FUNKČNÍ SCHOPNOSTÍ PŘI POŽÁRU P60-R,  TŘÍDA REAKCE NA OHEŇ - B2 ca, s1, d1 (PRAKAB)</t>
  </si>
  <si>
    <t>PRAFlaDur-O 3x1,5 , pevně</t>
  </si>
  <si>
    <t>PRAFlaDur-J 3x1,5 , pevně</t>
  </si>
  <si>
    <t>PRAFlaDur-J 4x1,5 , pevně</t>
  </si>
  <si>
    <t>PRAFlaDur-J 4x2,5 , pevně</t>
  </si>
  <si>
    <t>PRAFlaDur-O 2x4 , pevně</t>
  </si>
  <si>
    <t>SILOVÉ KABELY S MALÝM MNOŽSTVÍM UVOLNĚNÉHO TEPLA PŘI POŽÁRU</t>
  </si>
  <si>
    <t>PRAFlaSafe X-J 3x1,5 RE , pevně</t>
  </si>
  <si>
    <t>PRAFlaSafe X-J 3x2,5 RE , pevně</t>
  </si>
  <si>
    <t>KABEL SILOVÝ,IZOLACE PVC S VODIČEM PE</t>
  </si>
  <si>
    <t>CYKY-O 3x1,5 , pevně</t>
  </si>
  <si>
    <t>CYKY-J 3x1,5 , pevně</t>
  </si>
  <si>
    <t>CYKY-J 3x2,5 , pevně</t>
  </si>
  <si>
    <t>CYKY-J 5x1,5 , pevně</t>
  </si>
  <si>
    <t>CYKY-J 5x2,5 , pevně</t>
  </si>
  <si>
    <t>KABEL STÍNĚNÝ</t>
  </si>
  <si>
    <t>JYTY-J 4x1 mm , pevně</t>
  </si>
  <si>
    <t>PŘÍSTROJ OVLÁDAČE (s bezšroubovými svorkami), pro Tango®, Levit® (M), Neo® (Tech), Element®, Time® (Arbo), Future® linear, Solo® (carat), Busch-axcent®</t>
  </si>
  <si>
    <t>3559-A25345 Přístroj přepínače střídavého, se svorkou N (bezšroubové svorky); řazení 6S, 6So, 6 (do hořl. podkladů B až E)</t>
  </si>
  <si>
    <t>KRYT SPÍNAČE, Time® (Arbo), Element®</t>
  </si>
  <si>
    <t>3558E-A00651 01 Kryt spínače kolébkového; d. Time, Element; b. bílá / ledová bílá (do hořl. podkladů B až E - při použití bezšroubových přístrojů)</t>
  </si>
  <si>
    <t>RÁMEČEK, Element®</t>
  </si>
  <si>
    <t>3901E-A00110 01 Rámeček pro elektroinstalační přístroje, jednonásobný; d. Element; b. bílá / ledová bílá (do hořl. podkladů B až E - při použití bezšroubových přístrojů)</t>
  </si>
  <si>
    <t>SPÍNAČ, PŘEPÍNAČ, VARIANT+ IP44 (plast, bezšroubové svorky)</t>
  </si>
  <si>
    <t>3559N-C01510 B Spínač jednopólový IP54; řazení 1; d. Variant+; b. bílá, bezšroubové svorky (na hořl. podklady B až E)</t>
  </si>
  <si>
    <t>ZÁSUVKA NN, VARIANT+ IP44 (plast, bezšroubové svorky)</t>
  </si>
  <si>
    <t>5519N-C02510 B Zásuvka jednonásobná IP54, s ochranným kolíkem, s víčkem; řazení 2P+PE; d. Variant+; b. bílá, bezšroubové svorky (na hořl. podklady B až E)</t>
  </si>
  <si>
    <t>ZÁSUVKA PRŮMYSLOVÁ NÁSTĚNNÁ,</t>
  </si>
  <si>
    <t>416RS6 16A,400V,3p+N+PE,IP44</t>
  </si>
  <si>
    <t>SVÍTIDLA  A  OSVĚTLOVACÍ TĚLESA</t>
  </si>
  <si>
    <t>75365 - FULL MOON RING IP65 26W 4K</t>
  </si>
  <si>
    <t>70081 BACKLIGHT LED 36W 600X600 4K + 20089 Adaptér pro stropní montáž  (REF.: Beghelli )</t>
  </si>
  <si>
    <t>Průmyslové svítidlo LED, polykarbonátové těleso, nastavitelné HV M1280, IP65, 230VAC, 157lm/W, 4000K</t>
  </si>
  <si>
    <t>TĚLESA NOUZOVÉO OSVĚTLENÍ</t>
  </si>
  <si>
    <t>37225 SIGNLED 26M CT SE/SA/PS 1/1,5/2/3/8 243lm; označení PBZ prvků (hydranty, hasící přistroje apod.)</t>
  </si>
  <si>
    <t>19328 24 L.LARG DWCL CT 24W SA SE/SA/PS 1/1,5/2/3/8 (nouzové únikové osvětlení chodeb a shromažďovcích prostor)</t>
  </si>
  <si>
    <t>R1124 24 F65 LED 24W IP65 AT SE SE 1/1,5/2/3/8 450/300/230/160/70 (vč. piktogramů)</t>
  </si>
  <si>
    <t>DOSTROJENÍ A ÚPRAVY ELEKTROMĚROVÝCH ROZVÁDĚČŮ</t>
  </si>
  <si>
    <t>Schneider A9S70790 iSW-NA 4P 100A odpínač pro elektrickou spoušť</t>
  </si>
  <si>
    <t>Napěťová vypínací cívka MX 230VAC, pro fuknci TS/CS, pro daný typ jističe</t>
  </si>
  <si>
    <t>iC60H 1P 16A B Jistič iC60H 1P 16A B</t>
  </si>
  <si>
    <t>HODINOVE ZUCTOVACI SAZBY</t>
  </si>
  <si>
    <t xml:space="preserve"> Uprava stavajiciho rozvaděče, vč. úpravy plechových dílů a krytů</t>
  </si>
  <si>
    <t>hod</t>
  </si>
  <si>
    <t>VYSEKANI RYH VE ZDIVU</t>
  </si>
  <si>
    <t>CIHELNEM - HLOUBKA 30mm</t>
  </si>
  <si>
    <t xml:space="preserve"> Sire 70 mm</t>
  </si>
  <si>
    <t>HRUBA VYPLN RYH MALTOU</t>
  </si>
  <si>
    <t xml:space="preserve"> Jakekoliv sire</t>
  </si>
  <si>
    <t>m2</t>
  </si>
  <si>
    <t>OMITKA RYH VE STENACH MALTOU</t>
  </si>
  <si>
    <t xml:space="preserve"> Sire do 150 mm</t>
  </si>
  <si>
    <t>DROBNÉ STAVEBNÍ A MONTÁŽNÍ PRÁCE</t>
  </si>
  <si>
    <t>Sekání kapes, průrazy apod.</t>
  </si>
  <si>
    <t>Provedení požární ucpávky</t>
  </si>
  <si>
    <t>Drobný nespecifikovaný materiál pro potřeby montáže a úplnou funkčnost díla(vruty, šrouby, hmoždinky, dutinky, záslepky, koncovky, stahovací pásky apod.)</t>
  </si>
  <si>
    <t xml:space="preserve"> Montaz a práce s montáží (ukončování kabelů a vodičů, popis kabelů apod.)</t>
  </si>
  <si>
    <t xml:space="preserve"> Montaz a práce spojené s instalací rozváděčů</t>
  </si>
  <si>
    <t>Vyhledani pripojovacích míst</t>
  </si>
  <si>
    <t>Koordinace prací s ostatními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</si>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</sst>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䜀村㠘î☸Ï_x0008_"/>
      <charset val="238"/>
    </font>
    <font>
      <b/>
      <sz val="11"/>
      <color rgb="FF000000"/>
      <name val="敓潧⁥䥕䜀村㠘î☸Ï_x0008_"/>
      <charset val="238"/>
    </font>
    <font>
      <b/>
      <sz val="10"/>
      <color rgb="FF000000"/>
      <name val="敓潧⁥䥕䜀村㠘î☸Ï_x0008_"/>
      <charset val="238"/>
    </font>
    <font>
      <b/>
      <sz val="9"/>
      <color rgb="FF000000"/>
      <name val="敓潧⁥䥕䜀村㠘î☸Ï_x0008_"/>
      <charset val="238"/>
    </font>
    <font>
      <b/>
      <i/>
      <u/>
      <sz val="10"/>
      <color rgb="FF000000"/>
      <name val="敓潧⁥䥕䜀村㠘î☸Ï_x0008_"/>
      <charset val="238"/>
    </font>
    <font>
      <b/>
      <u/>
      <sz val="10"/>
      <color rgb="FF000000"/>
      <name val="敓潧⁥䥕䜀村㠘î☸Ï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75349-72CB-4485-B928-C4739A412E14}">
  <dimension ref="A1:D24"/>
  <sheetViews>
    <sheetView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hidden="1" customWidth="1"/>
  </cols>
  <sheetData>
    <row r="1" spans="1:4">
      <c r="A1" s="2" t="s">
        <v>0</v>
      </c>
      <c r="B1" s="11" t="s">
        <v>171</v>
      </c>
      <c r="C1" s="11" t="s">
        <v>172</v>
      </c>
      <c r="D1" s="3"/>
    </row>
    <row r="2" spans="1:4">
      <c r="A2" s="6" t="s">
        <v>173</v>
      </c>
      <c r="B2" s="18"/>
      <c r="C2" s="18"/>
      <c r="D2" s="3"/>
    </row>
    <row r="3" spans="1:4">
      <c r="A3" s="7" t="s">
        <v>174</v>
      </c>
      <c r="B3" s="15">
        <f>(Rozpočet!E32)</f>
        <v>0</v>
      </c>
      <c r="C3" s="15"/>
      <c r="D3" s="3"/>
    </row>
    <row r="4" spans="1:4">
      <c r="A4" s="7" t="s">
        <v>175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7" t="s">
        <v>176</v>
      </c>
      <c r="B5" s="15"/>
      <c r="C5" s="15">
        <f>(Rozpočet!E111) + 0</f>
        <v>0</v>
      </c>
      <c r="D5" s="3"/>
    </row>
    <row r="6" spans="1:4">
      <c r="A6" s="7" t="s">
        <v>177</v>
      </c>
      <c r="B6" s="15"/>
      <c r="C6" s="15">
        <f>(Rozpočet!G32) + (Rozpočet!G111) + 0</f>
        <v>0</v>
      </c>
      <c r="D6" s="3"/>
    </row>
    <row r="7" spans="1:4">
      <c r="A7" s="8" t="s">
        <v>178</v>
      </c>
      <c r="B7" s="19">
        <f>B3 + B4</f>
        <v>0</v>
      </c>
      <c r="C7" s="19">
        <f>C3 + C4 + C5 + C6</f>
        <v>0</v>
      </c>
      <c r="D7" s="3"/>
    </row>
    <row r="8" spans="1:4">
      <c r="A8" s="7" t="s">
        <v>179</v>
      </c>
      <c r="B8" s="15"/>
      <c r="C8" s="15">
        <f>(C5 + C6) * Parametry!B18 / 100</f>
        <v>0</v>
      </c>
      <c r="D8" s="3"/>
    </row>
    <row r="9" spans="1:4">
      <c r="A9" s="7" t="s">
        <v>180</v>
      </c>
      <c r="B9" s="15"/>
      <c r="C9" s="15">
        <f>0 + 0</f>
        <v>0</v>
      </c>
      <c r="D9" s="3"/>
    </row>
    <row r="10" spans="1:4">
      <c r="A10" s="7" t="s">
        <v>181</v>
      </c>
      <c r="B10" s="15"/>
      <c r="C10" s="15">
        <f>0 + 0</f>
        <v>0</v>
      </c>
      <c r="D10" s="3"/>
    </row>
    <row r="11" spans="1:4">
      <c r="A11" s="7" t="s">
        <v>182</v>
      </c>
      <c r="B11" s="15"/>
      <c r="C11" s="15">
        <f>(C9 + C10) * Parametry!B19 / 100</f>
        <v>0</v>
      </c>
      <c r="D11" s="3"/>
    </row>
    <row r="12" spans="1:4">
      <c r="A12" s="8" t="s">
        <v>183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184</v>
      </c>
      <c r="B13" s="15"/>
      <c r="C13" s="15">
        <f>(B12 + C12) * Parametry!B20 / 100</f>
        <v>0</v>
      </c>
      <c r="D13" s="3"/>
    </row>
    <row r="14" spans="1:4">
      <c r="A14" s="7" t="s">
        <v>185</v>
      </c>
      <c r="B14" s="15"/>
      <c r="C14" s="15">
        <f>(B12 + C12) * Parametry!B21 / 100</f>
        <v>0</v>
      </c>
      <c r="D14" s="3"/>
    </row>
    <row r="15" spans="1:4">
      <c r="A15" s="7" t="s">
        <v>186</v>
      </c>
      <c r="B15" s="15"/>
      <c r="C15" s="15">
        <f>(B7 + C7) * Parametry!B22 / 100</f>
        <v>0</v>
      </c>
      <c r="D15" s="3"/>
    </row>
    <row r="16" spans="1:4">
      <c r="A16" s="6" t="s">
        <v>187</v>
      </c>
      <c r="B16" s="18"/>
      <c r="C16" s="18">
        <f>B12 + C12 + C13 + C14 + C15</f>
        <v>0</v>
      </c>
      <c r="D16" s="3"/>
    </row>
    <row r="17" spans="1:4">
      <c r="A17" s="7" t="s">
        <v>13</v>
      </c>
      <c r="B17" s="15"/>
      <c r="C17" s="15"/>
      <c r="D17" s="3"/>
    </row>
    <row r="18" spans="1:4">
      <c r="A18" s="6" t="s">
        <v>188</v>
      </c>
      <c r="B18" s="18"/>
      <c r="C18" s="18"/>
      <c r="D18" s="3"/>
    </row>
    <row r="19" spans="1:4">
      <c r="A19" s="7" t="s">
        <v>189</v>
      </c>
      <c r="B19" s="15"/>
      <c r="C19" s="15">
        <f>C12 * Parametry!B23 / 100</f>
        <v>0</v>
      </c>
      <c r="D19" s="3"/>
    </row>
    <row r="20" spans="1:4">
      <c r="A20" s="7" t="s">
        <v>190</v>
      </c>
      <c r="B20" s="15"/>
      <c r="C20" s="15">
        <f>C12 * Parametry!B24 / 100</f>
        <v>0</v>
      </c>
      <c r="D20" s="3"/>
    </row>
    <row r="21" spans="1:4">
      <c r="A21" s="6" t="s">
        <v>191</v>
      </c>
      <c r="B21" s="18"/>
      <c r="C21" s="18">
        <f>C19 + C20</f>
        <v>0</v>
      </c>
      <c r="D21" s="3"/>
    </row>
    <row r="22" spans="1:4">
      <c r="A22" s="7" t="s">
        <v>192</v>
      </c>
      <c r="B22" s="15"/>
      <c r="C22" s="15">
        <f>Parametry!B25 * Parametry!B28 * (C16 * Parametry!B27)^Parametry!B26</f>
        <v>0</v>
      </c>
      <c r="D22" s="3"/>
    </row>
    <row r="23" spans="1:4">
      <c r="A23" s="7" t="s">
        <v>13</v>
      </c>
      <c r="B23" s="15"/>
      <c r="C23" s="15"/>
      <c r="D23" s="3"/>
    </row>
    <row r="24" spans="1:4">
      <c r="A24" s="4" t="s">
        <v>193</v>
      </c>
      <c r="B24" s="12"/>
      <c r="C24" s="12">
        <f>C16 + C21 + C22</f>
        <v>0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01CF1-74E1-4F3D-A308-C9F5CF31E582}">
  <dimension ref="A1:L111"/>
  <sheetViews>
    <sheetView tabSelected="1" workbookViewId="0"/>
  </sheetViews>
  <sheetFormatPr defaultRowHeight="15"/>
  <cols>
    <col min="1" max="1" width="155.28515625" style="1" bestFit="1" customWidth="1"/>
    <col min="2" max="2" width="4.85546875" style="1" bestFit="1" customWidth="1"/>
    <col min="3" max="3" width="7.8554687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hidden="1" customWidth="1"/>
  </cols>
  <sheetData>
    <row r="1" spans="1:12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  <c r="L1">
        <f>Parametry!B33/100*E35+Parametry!B33/100*E37+Parametry!B33/100*E39+Parametry!B33/100*E47+Parametry!B33/100*E49+Parametry!B33/100*E50+Parametry!B33/100*E51+Parametry!B33/100*E52+Parametry!B33/100*E53+Parametry!B33/100*E55+Parametry!B33/100*E56+Parametry!B33/100*E58+Parametry!B33/100*E59+Parametry!B33/100*E60+Parametry!B33/100*E61+Parametry!B33/100*E62+Parametry!B33/100*E64+Parametry!B33/100*E66+Parametry!B33/100*E68+Parametry!B33/100*E70+Parametry!B33/100*E72+Parametry!B33/100*E74+Parametry!B33/100*E76</f>
        <v>0</v>
      </c>
    </row>
    <row r="2" spans="1:12">
      <c r="A2" s="4" t="s">
        <v>58</v>
      </c>
      <c r="B2" s="4" t="s">
        <v>13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13" t="s">
        <v>59</v>
      </c>
      <c r="B3" s="13" t="s">
        <v>13</v>
      </c>
      <c r="C3" s="14"/>
      <c r="D3" s="14"/>
      <c r="E3" s="14"/>
      <c r="F3" s="14"/>
      <c r="G3" s="14"/>
      <c r="H3" s="14">
        <f t="shared" ref="H3:I5" si="0">D3+F3</f>
        <v>0</v>
      </c>
      <c r="I3" s="14">
        <f t="shared" si="0"/>
        <v>0</v>
      </c>
      <c r="J3" s="3"/>
      <c r="K3" s="3"/>
    </row>
    <row r="4" spans="1:12">
      <c r="A4" s="7" t="s">
        <v>60</v>
      </c>
      <c r="B4" s="7" t="s">
        <v>61</v>
      </c>
      <c r="C4" s="15">
        <v>15</v>
      </c>
      <c r="D4" s="15"/>
      <c r="E4" s="15">
        <f>C4*D4</f>
        <v>0</v>
      </c>
      <c r="F4" s="15"/>
      <c r="G4" s="15">
        <f>C4*F4</f>
        <v>0</v>
      </c>
      <c r="H4" s="15">
        <f t="shared" si="0"/>
        <v>0</v>
      </c>
      <c r="I4" s="15">
        <f t="shared" si="0"/>
        <v>0</v>
      </c>
      <c r="J4" s="3"/>
      <c r="K4" s="3"/>
    </row>
    <row r="5" spans="1:12">
      <c r="A5" s="7" t="s">
        <v>62</v>
      </c>
      <c r="B5" s="7" t="s">
        <v>61</v>
      </c>
      <c r="C5" s="15">
        <v>8</v>
      </c>
      <c r="D5" s="15"/>
      <c r="E5" s="15">
        <f>C5*D5</f>
        <v>0</v>
      </c>
      <c r="F5" s="15"/>
      <c r="G5" s="15">
        <f>C5*F5</f>
        <v>0</v>
      </c>
      <c r="H5" s="15">
        <f t="shared" si="0"/>
        <v>0</v>
      </c>
      <c r="I5" s="15">
        <f t="shared" si="0"/>
        <v>0</v>
      </c>
      <c r="J5" s="3"/>
      <c r="K5" s="3"/>
    </row>
    <row r="6" spans="1:12">
      <c r="A6" s="13" t="s">
        <v>63</v>
      </c>
      <c r="B6" s="13" t="s">
        <v>13</v>
      </c>
      <c r="C6" s="14"/>
      <c r="D6" s="14"/>
      <c r="E6" s="14"/>
      <c r="F6" s="14"/>
      <c r="G6" s="14"/>
      <c r="H6" s="14"/>
      <c r="I6" s="14"/>
      <c r="J6" s="3"/>
      <c r="K6" s="3"/>
    </row>
    <row r="7" spans="1:12">
      <c r="A7" s="7" t="s">
        <v>64</v>
      </c>
      <c r="B7" s="7" t="s">
        <v>61</v>
      </c>
      <c r="C7" s="15">
        <v>1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2">
      <c r="A8" s="7" t="s">
        <v>65</v>
      </c>
      <c r="B8" s="7" t="s">
        <v>61</v>
      </c>
      <c r="C8" s="15">
        <v>1</v>
      </c>
      <c r="D8" s="15"/>
      <c r="E8" s="15">
        <f>C8*D8</f>
        <v>0</v>
      </c>
      <c r="F8" s="15"/>
      <c r="G8" s="15">
        <f>C8*F8</f>
        <v>0</v>
      </c>
      <c r="H8" s="15">
        <f>D8+F8</f>
        <v>0</v>
      </c>
      <c r="I8" s="15">
        <f>E8+G8</f>
        <v>0</v>
      </c>
      <c r="J8" s="3"/>
      <c r="K8" s="3"/>
    </row>
    <row r="9" spans="1:12">
      <c r="A9" s="13" t="s">
        <v>66</v>
      </c>
      <c r="B9" s="13" t="s">
        <v>13</v>
      </c>
      <c r="C9" s="14"/>
      <c r="D9" s="14"/>
      <c r="E9" s="14"/>
      <c r="F9" s="14"/>
      <c r="G9" s="14"/>
      <c r="H9" s="14"/>
      <c r="I9" s="14"/>
      <c r="J9" s="3"/>
      <c r="K9" s="3"/>
    </row>
    <row r="10" spans="1:12">
      <c r="A10" s="7" t="s">
        <v>67</v>
      </c>
      <c r="B10" s="7" t="s">
        <v>61</v>
      </c>
      <c r="C10" s="15">
        <v>4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2">
      <c r="A11" s="7" t="s">
        <v>68</v>
      </c>
      <c r="B11" s="7" t="s">
        <v>61</v>
      </c>
      <c r="C11" s="15">
        <v>2</v>
      </c>
      <c r="D11" s="15"/>
      <c r="E11" s="15">
        <f>C11*D11</f>
        <v>0</v>
      </c>
      <c r="F11" s="15"/>
      <c r="G11" s="15">
        <f>C11*F11</f>
        <v>0</v>
      </c>
      <c r="H11" s="15">
        <f>D11+F11</f>
        <v>0</v>
      </c>
      <c r="I11" s="15">
        <f>E11+G11</f>
        <v>0</v>
      </c>
      <c r="J11" s="3"/>
      <c r="K11" s="3"/>
    </row>
    <row r="12" spans="1:12">
      <c r="A12" s="13" t="s">
        <v>69</v>
      </c>
      <c r="B12" s="13" t="s">
        <v>13</v>
      </c>
      <c r="C12" s="14"/>
      <c r="D12" s="14"/>
      <c r="E12" s="14"/>
      <c r="F12" s="14"/>
      <c r="G12" s="14"/>
      <c r="H12" s="14"/>
      <c r="I12" s="14"/>
      <c r="J12" s="3"/>
      <c r="K12" s="3"/>
    </row>
    <row r="13" spans="1:12">
      <c r="A13" s="7" t="s">
        <v>70</v>
      </c>
      <c r="B13" s="7" t="s">
        <v>61</v>
      </c>
      <c r="C13" s="15">
        <v>1</v>
      </c>
      <c r="D13" s="15"/>
      <c r="E13" s="15">
        <f>C13*D13</f>
        <v>0</v>
      </c>
      <c r="F13" s="15"/>
      <c r="G13" s="15">
        <f>C13*F13</f>
        <v>0</v>
      </c>
      <c r="H13" s="15">
        <f>D13+F13</f>
        <v>0</v>
      </c>
      <c r="I13" s="15">
        <f>E13+G13</f>
        <v>0</v>
      </c>
      <c r="J13" s="3"/>
      <c r="K13" s="3"/>
    </row>
    <row r="14" spans="1:12">
      <c r="A14" s="13" t="s">
        <v>71</v>
      </c>
      <c r="B14" s="13" t="s">
        <v>13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2">
      <c r="A15" s="7" t="s">
        <v>72</v>
      </c>
      <c r="B15" s="7" t="s">
        <v>61</v>
      </c>
      <c r="C15" s="15">
        <v>1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2">
      <c r="A16" s="7" t="s">
        <v>73</v>
      </c>
      <c r="B16" s="7" t="s">
        <v>61</v>
      </c>
      <c r="C16" s="15">
        <v>2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13" t="s">
        <v>74</v>
      </c>
      <c r="B17" s="13" t="s">
        <v>13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7" t="s">
        <v>75</v>
      </c>
      <c r="B18" s="7" t="s">
        <v>61</v>
      </c>
      <c r="C18" s="15">
        <v>2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13" t="s">
        <v>76</v>
      </c>
      <c r="B19" s="13" t="s">
        <v>13</v>
      </c>
      <c r="C19" s="14"/>
      <c r="D19" s="14"/>
      <c r="E19" s="14"/>
      <c r="F19" s="14"/>
      <c r="G19" s="14"/>
      <c r="H19" s="14"/>
      <c r="I19" s="14"/>
      <c r="J19" s="3"/>
      <c r="K19" s="3"/>
    </row>
    <row r="20" spans="1:11">
      <c r="A20" s="7" t="s">
        <v>77</v>
      </c>
      <c r="B20" s="7" t="s">
        <v>61</v>
      </c>
      <c r="C20" s="15">
        <v>1</v>
      </c>
      <c r="D20" s="15"/>
      <c r="E20" s="15">
        <f>C20*D20</f>
        <v>0</v>
      </c>
      <c r="F20" s="15"/>
      <c r="G20" s="15">
        <f>C20*F20</f>
        <v>0</v>
      </c>
      <c r="H20" s="15">
        <f t="shared" ref="H20:I26" si="1">D20+F20</f>
        <v>0</v>
      </c>
      <c r="I20" s="15">
        <f t="shared" si="1"/>
        <v>0</v>
      </c>
      <c r="J20" s="3"/>
      <c r="K20" s="3"/>
    </row>
    <row r="21" spans="1:11">
      <c r="A21" s="7" t="s">
        <v>78</v>
      </c>
      <c r="B21" s="7" t="s">
        <v>61</v>
      </c>
      <c r="C21" s="15">
        <v>2</v>
      </c>
      <c r="D21" s="15"/>
      <c r="E21" s="15">
        <f>C21*D21</f>
        <v>0</v>
      </c>
      <c r="F21" s="15"/>
      <c r="G21" s="15">
        <f>C21*F21</f>
        <v>0</v>
      </c>
      <c r="H21" s="15">
        <f t="shared" si="1"/>
        <v>0</v>
      </c>
      <c r="I21" s="15">
        <f t="shared" si="1"/>
        <v>0</v>
      </c>
      <c r="J21" s="3"/>
      <c r="K21" s="3"/>
    </row>
    <row r="22" spans="1:11">
      <c r="A22" s="7" t="s">
        <v>79</v>
      </c>
      <c r="B22" s="7" t="s">
        <v>61</v>
      </c>
      <c r="C22" s="15">
        <v>1</v>
      </c>
      <c r="D22" s="15"/>
      <c r="E22" s="15">
        <f>C22*D22</f>
        <v>0</v>
      </c>
      <c r="F22" s="15"/>
      <c r="G22" s="15">
        <f>C22*F22</f>
        <v>0</v>
      </c>
      <c r="H22" s="15">
        <f t="shared" si="1"/>
        <v>0</v>
      </c>
      <c r="I22" s="15">
        <f t="shared" si="1"/>
        <v>0</v>
      </c>
      <c r="J22" s="3"/>
      <c r="K22" s="3"/>
    </row>
    <row r="23" spans="1:11">
      <c r="A23" s="13" t="s">
        <v>80</v>
      </c>
      <c r="B23" s="13" t="s">
        <v>13</v>
      </c>
      <c r="C23" s="14"/>
      <c r="D23" s="14"/>
      <c r="E23" s="14"/>
      <c r="F23" s="14"/>
      <c r="G23" s="14"/>
      <c r="H23" s="14">
        <f t="shared" si="1"/>
        <v>0</v>
      </c>
      <c r="I23" s="14">
        <f t="shared" si="1"/>
        <v>0</v>
      </c>
      <c r="J23" s="3"/>
      <c r="K23" s="3"/>
    </row>
    <row r="24" spans="1:11">
      <c r="A24" s="7" t="s">
        <v>81</v>
      </c>
      <c r="B24" s="7" t="s">
        <v>82</v>
      </c>
      <c r="C24" s="15">
        <v>1</v>
      </c>
      <c r="D24" s="15"/>
      <c r="E24" s="15">
        <f>C24*D24</f>
        <v>0</v>
      </c>
      <c r="F24" s="15"/>
      <c r="G24" s="15">
        <f>C24*F24</f>
        <v>0</v>
      </c>
      <c r="H24" s="15">
        <f t="shared" si="1"/>
        <v>0</v>
      </c>
      <c r="I24" s="15">
        <f t="shared" si="1"/>
        <v>0</v>
      </c>
      <c r="J24" s="3"/>
      <c r="K24" s="3"/>
    </row>
    <row r="25" spans="1:11">
      <c r="A25" s="13" t="s">
        <v>83</v>
      </c>
      <c r="B25" s="13" t="s">
        <v>13</v>
      </c>
      <c r="C25" s="14"/>
      <c r="D25" s="14"/>
      <c r="E25" s="14"/>
      <c r="F25" s="14"/>
      <c r="G25" s="14"/>
      <c r="H25" s="14">
        <f t="shared" si="1"/>
        <v>0</v>
      </c>
      <c r="I25" s="14">
        <f t="shared" si="1"/>
        <v>0</v>
      </c>
      <c r="J25" s="3"/>
      <c r="K25" s="3"/>
    </row>
    <row r="26" spans="1:11">
      <c r="A26" s="7" t="s">
        <v>84</v>
      </c>
      <c r="B26" s="7" t="s">
        <v>82</v>
      </c>
      <c r="C26" s="15">
        <v>1</v>
      </c>
      <c r="D26" s="15"/>
      <c r="E26" s="15">
        <f>C26*D26</f>
        <v>0</v>
      </c>
      <c r="F26" s="15"/>
      <c r="G26" s="15">
        <f>C26*F26</f>
        <v>0</v>
      </c>
      <c r="H26" s="15">
        <f t="shared" si="1"/>
        <v>0</v>
      </c>
      <c r="I26" s="15">
        <f t="shared" si="1"/>
        <v>0</v>
      </c>
      <c r="J26" s="3"/>
      <c r="K26" s="3"/>
    </row>
    <row r="27" spans="1:11">
      <c r="A27" s="4" t="s">
        <v>85</v>
      </c>
      <c r="B27" s="4" t="s">
        <v>13</v>
      </c>
      <c r="C27" s="12"/>
      <c r="D27" s="12"/>
      <c r="E27" s="12">
        <f>SUM(E3:E26)</f>
        <v>0</v>
      </c>
      <c r="F27" s="12"/>
      <c r="G27" s="12">
        <f>SUM(G3:G26)</f>
        <v>0</v>
      </c>
      <c r="H27" s="12"/>
      <c r="I27" s="12">
        <f>SUM(I3:I26)</f>
        <v>0</v>
      </c>
      <c r="J27" s="3"/>
      <c r="K27" s="3"/>
    </row>
    <row r="28" spans="1:11">
      <c r="A28" s="4" t="s">
        <v>86</v>
      </c>
      <c r="B28" s="4" t="s">
        <v>13</v>
      </c>
      <c r="C28" s="12"/>
      <c r="D28" s="12"/>
      <c r="E28" s="12"/>
      <c r="F28" s="12"/>
      <c r="G28" s="12"/>
      <c r="H28" s="12"/>
      <c r="I28" s="12"/>
      <c r="J28" s="3"/>
      <c r="K28" s="3"/>
    </row>
    <row r="29" spans="1:11">
      <c r="A29" s="13" t="s">
        <v>87</v>
      </c>
      <c r="B29" s="13" t="s">
        <v>13</v>
      </c>
      <c r="C29" s="14"/>
      <c r="D29" s="14"/>
      <c r="E29" s="14"/>
      <c r="F29" s="14"/>
      <c r="G29" s="14"/>
      <c r="H29" s="14">
        <f t="shared" ref="H29:I31" si="2">D29+F29</f>
        <v>0</v>
      </c>
      <c r="I29" s="14">
        <f t="shared" si="2"/>
        <v>0</v>
      </c>
      <c r="J29" s="3"/>
      <c r="K29" s="3"/>
    </row>
    <row r="30" spans="1:11">
      <c r="A30" s="7" t="s">
        <v>88</v>
      </c>
      <c r="B30" s="7" t="s">
        <v>82</v>
      </c>
      <c r="C30" s="15">
        <v>1</v>
      </c>
      <c r="D30" s="15"/>
      <c r="E30" s="15">
        <f>C30*D30</f>
        <v>0</v>
      </c>
      <c r="F30" s="15"/>
      <c r="G30" s="15">
        <f>C30*F30</f>
        <v>0</v>
      </c>
      <c r="H30" s="15">
        <f t="shared" si="2"/>
        <v>0</v>
      </c>
      <c r="I30" s="15">
        <f t="shared" si="2"/>
        <v>0</v>
      </c>
      <c r="J30" s="3"/>
      <c r="K30" s="3"/>
    </row>
    <row r="31" spans="1:11">
      <c r="A31" s="7" t="s">
        <v>58</v>
      </c>
      <c r="B31" s="7" t="s">
        <v>61</v>
      </c>
      <c r="C31" s="15">
        <v>1</v>
      </c>
      <c r="D31" s="15">
        <f>I27</f>
        <v>0</v>
      </c>
      <c r="E31" s="15">
        <f>C31*D31</f>
        <v>0</v>
      </c>
      <c r="F31" s="15"/>
      <c r="G31" s="15">
        <f>C31*F31</f>
        <v>0</v>
      </c>
      <c r="H31" s="15">
        <f t="shared" si="2"/>
        <v>0</v>
      </c>
      <c r="I31" s="15">
        <f t="shared" si="2"/>
        <v>0</v>
      </c>
      <c r="J31" s="3"/>
      <c r="K31" s="3"/>
    </row>
    <row r="32" spans="1:11">
      <c r="A32" s="4" t="s">
        <v>89</v>
      </c>
      <c r="B32" s="4" t="s">
        <v>13</v>
      </c>
      <c r="C32" s="12"/>
      <c r="D32" s="12"/>
      <c r="E32" s="12">
        <f>SUM(E29:E31)</f>
        <v>0</v>
      </c>
      <c r="F32" s="12"/>
      <c r="G32" s="12">
        <f>SUM(G29:G31)</f>
        <v>0</v>
      </c>
      <c r="H32" s="12"/>
      <c r="I32" s="12">
        <f>SUM(I29:I31)</f>
        <v>0</v>
      </c>
      <c r="J32" s="3"/>
      <c r="K32" s="3"/>
    </row>
    <row r="33" spans="1:11">
      <c r="A33" s="4" t="s">
        <v>90</v>
      </c>
      <c r="B33" s="4" t="s">
        <v>13</v>
      </c>
      <c r="C33" s="12"/>
      <c r="D33" s="12"/>
      <c r="E33" s="12"/>
      <c r="F33" s="12"/>
      <c r="G33" s="12"/>
      <c r="H33" s="12"/>
      <c r="I33" s="12"/>
      <c r="J33" s="3"/>
      <c r="K33" s="3"/>
    </row>
    <row r="34" spans="1:11">
      <c r="A34" s="13" t="s">
        <v>91</v>
      </c>
      <c r="B34" s="13" t="s">
        <v>13</v>
      </c>
      <c r="C34" s="14"/>
      <c r="D34" s="14"/>
      <c r="E34" s="14"/>
      <c r="F34" s="14"/>
      <c r="G34" s="14"/>
      <c r="H34" s="14"/>
      <c r="I34" s="14"/>
      <c r="J34" s="3"/>
      <c r="K34" s="3"/>
    </row>
    <row r="35" spans="1:11">
      <c r="A35" s="7" t="s">
        <v>92</v>
      </c>
      <c r="B35" s="7" t="s">
        <v>61</v>
      </c>
      <c r="C35" s="15">
        <v>20</v>
      </c>
      <c r="D35" s="15"/>
      <c r="E35" s="15">
        <f>C35*D35</f>
        <v>0</v>
      </c>
      <c r="F35" s="15"/>
      <c r="G35" s="15">
        <f>C35*F35</f>
        <v>0</v>
      </c>
      <c r="H35" s="15">
        <f>D35+F35</f>
        <v>0</v>
      </c>
      <c r="I35" s="15">
        <f>E35+G35</f>
        <v>0</v>
      </c>
      <c r="J35" s="3"/>
      <c r="K35" s="3"/>
    </row>
    <row r="36" spans="1:11">
      <c r="A36" s="13" t="s">
        <v>93</v>
      </c>
      <c r="B36" s="13" t="s">
        <v>13</v>
      </c>
      <c r="C36" s="14"/>
      <c r="D36" s="14"/>
      <c r="E36" s="14"/>
      <c r="F36" s="14"/>
      <c r="G36" s="14"/>
      <c r="H36" s="14"/>
      <c r="I36" s="14"/>
      <c r="J36" s="3"/>
      <c r="K36" s="3"/>
    </row>
    <row r="37" spans="1:11">
      <c r="A37" s="7" t="s">
        <v>94</v>
      </c>
      <c r="B37" s="7" t="s">
        <v>61</v>
      </c>
      <c r="C37" s="15">
        <v>200</v>
      </c>
      <c r="D37" s="15"/>
      <c r="E37" s="15">
        <f>C37*D37</f>
        <v>0</v>
      </c>
      <c r="F37" s="15"/>
      <c r="G37" s="15">
        <f>C37*F37</f>
        <v>0</v>
      </c>
      <c r="H37" s="15">
        <f t="shared" ref="H37:H45" si="3">D37+F37</f>
        <v>0</v>
      </c>
      <c r="I37" s="15">
        <f t="shared" ref="I37:I45" si="4">E37+G37</f>
        <v>0</v>
      </c>
      <c r="J37" s="3"/>
      <c r="K37" s="3"/>
    </row>
    <row r="38" spans="1:11">
      <c r="A38" s="13" t="s">
        <v>95</v>
      </c>
      <c r="B38" s="13" t="s">
        <v>13</v>
      </c>
      <c r="C38" s="14"/>
      <c r="D38" s="14"/>
      <c r="E38" s="14"/>
      <c r="F38" s="14"/>
      <c r="G38" s="14"/>
      <c r="H38" s="14">
        <f t="shared" si="3"/>
        <v>0</v>
      </c>
      <c r="I38" s="14">
        <f t="shared" si="4"/>
        <v>0</v>
      </c>
      <c r="J38" s="3"/>
      <c r="K38" s="3"/>
    </row>
    <row r="39" spans="1:11">
      <c r="A39" s="7" t="s">
        <v>96</v>
      </c>
      <c r="B39" s="7" t="s">
        <v>82</v>
      </c>
      <c r="C39" s="15">
        <v>5</v>
      </c>
      <c r="D39" s="15"/>
      <c r="E39" s="15">
        <f>C39*D39</f>
        <v>0</v>
      </c>
      <c r="F39" s="15"/>
      <c r="G39" s="15">
        <f>C39*F39</f>
        <v>0</v>
      </c>
      <c r="H39" s="15">
        <f t="shared" si="3"/>
        <v>0</v>
      </c>
      <c r="I39" s="15">
        <f t="shared" si="4"/>
        <v>0</v>
      </c>
      <c r="J39" s="3"/>
      <c r="K39" s="3"/>
    </row>
    <row r="40" spans="1:11">
      <c r="A40" s="13" t="s">
        <v>97</v>
      </c>
      <c r="B40" s="13" t="s">
        <v>13</v>
      </c>
      <c r="C40" s="14"/>
      <c r="D40" s="14"/>
      <c r="E40" s="14"/>
      <c r="F40" s="14"/>
      <c r="G40" s="14"/>
      <c r="H40" s="14">
        <f t="shared" si="3"/>
        <v>0</v>
      </c>
      <c r="I40" s="14">
        <f t="shared" si="4"/>
        <v>0</v>
      </c>
      <c r="J40" s="3"/>
      <c r="K40" s="3"/>
    </row>
    <row r="41" spans="1:11">
      <c r="A41" s="7" t="s">
        <v>98</v>
      </c>
      <c r="B41" s="7" t="s">
        <v>99</v>
      </c>
      <c r="C41" s="15">
        <v>30</v>
      </c>
      <c r="D41" s="15"/>
      <c r="E41" s="15">
        <f>C41*D41</f>
        <v>0</v>
      </c>
      <c r="F41" s="15"/>
      <c r="G41" s="15">
        <f>C41*F41</f>
        <v>0</v>
      </c>
      <c r="H41" s="15">
        <f t="shared" si="3"/>
        <v>0</v>
      </c>
      <c r="I41" s="15">
        <f t="shared" si="4"/>
        <v>0</v>
      </c>
      <c r="J41" s="3"/>
      <c r="K41" s="3"/>
    </row>
    <row r="42" spans="1:11">
      <c r="A42" s="13" t="s">
        <v>100</v>
      </c>
      <c r="B42" s="13" t="s">
        <v>13</v>
      </c>
      <c r="C42" s="14"/>
      <c r="D42" s="14"/>
      <c r="E42" s="14"/>
      <c r="F42" s="14"/>
      <c r="G42" s="14"/>
      <c r="H42" s="14">
        <f t="shared" si="3"/>
        <v>0</v>
      </c>
      <c r="I42" s="14">
        <f t="shared" si="4"/>
        <v>0</v>
      </c>
      <c r="J42" s="3"/>
      <c r="K42" s="3"/>
    </row>
    <row r="43" spans="1:11">
      <c r="A43" s="7" t="s">
        <v>101</v>
      </c>
      <c r="B43" s="7" t="s">
        <v>99</v>
      </c>
      <c r="C43" s="15">
        <v>55</v>
      </c>
      <c r="D43" s="15"/>
      <c r="E43" s="15">
        <f>C43*D43</f>
        <v>0</v>
      </c>
      <c r="F43" s="15"/>
      <c r="G43" s="15">
        <f>C43*F43</f>
        <v>0</v>
      </c>
      <c r="H43" s="15">
        <f t="shared" si="3"/>
        <v>0</v>
      </c>
      <c r="I43" s="15">
        <f t="shared" si="4"/>
        <v>0</v>
      </c>
      <c r="J43" s="3"/>
      <c r="K43" s="3"/>
    </row>
    <row r="44" spans="1:11">
      <c r="A44" s="7" t="s">
        <v>102</v>
      </c>
      <c r="B44" s="7" t="s">
        <v>82</v>
      </c>
      <c r="C44" s="15">
        <v>150</v>
      </c>
      <c r="D44" s="15"/>
      <c r="E44" s="15">
        <f>C44*D44</f>
        <v>0</v>
      </c>
      <c r="F44" s="15"/>
      <c r="G44" s="15">
        <f>C44*F44</f>
        <v>0</v>
      </c>
      <c r="H44" s="15">
        <f t="shared" si="3"/>
        <v>0</v>
      </c>
      <c r="I44" s="15">
        <f t="shared" si="4"/>
        <v>0</v>
      </c>
      <c r="J44" s="3"/>
      <c r="K44" s="3"/>
    </row>
    <row r="45" spans="1:11">
      <c r="A45" s="7" t="s">
        <v>103</v>
      </c>
      <c r="B45" s="7" t="s">
        <v>82</v>
      </c>
      <c r="C45" s="15">
        <v>60</v>
      </c>
      <c r="D45" s="15"/>
      <c r="E45" s="15">
        <f>C45*D45</f>
        <v>0</v>
      </c>
      <c r="F45" s="15"/>
      <c r="G45" s="15">
        <f>C45*F45</f>
        <v>0</v>
      </c>
      <c r="H45" s="15">
        <f t="shared" si="3"/>
        <v>0</v>
      </c>
      <c r="I45" s="15">
        <f t="shared" si="4"/>
        <v>0</v>
      </c>
      <c r="J45" s="3"/>
      <c r="K45" s="3"/>
    </row>
    <row r="46" spans="1:11">
      <c r="A46" s="13" t="s">
        <v>104</v>
      </c>
      <c r="B46" s="13" t="s">
        <v>13</v>
      </c>
      <c r="C46" s="14"/>
      <c r="D46" s="14"/>
      <c r="E46" s="14"/>
      <c r="F46" s="14"/>
      <c r="G46" s="14"/>
      <c r="H46" s="14"/>
      <c r="I46" s="14"/>
      <c r="J46" s="3"/>
      <c r="K46" s="3"/>
    </row>
    <row r="47" spans="1:11">
      <c r="A47" s="7" t="s">
        <v>105</v>
      </c>
      <c r="B47" s="7" t="s">
        <v>99</v>
      </c>
      <c r="C47" s="15">
        <v>1100</v>
      </c>
      <c r="D47" s="15"/>
      <c r="E47" s="15">
        <f>C47*D47</f>
        <v>0</v>
      </c>
      <c r="F47" s="15"/>
      <c r="G47" s="15">
        <f>C47*F47</f>
        <v>0</v>
      </c>
      <c r="H47" s="15">
        <f>D47+F47</f>
        <v>0</v>
      </c>
      <c r="I47" s="15">
        <f>E47+G47</f>
        <v>0</v>
      </c>
      <c r="J47" s="3"/>
      <c r="K47" s="3"/>
    </row>
    <row r="48" spans="1:11">
      <c r="A48" s="13" t="s">
        <v>106</v>
      </c>
      <c r="B48" s="13" t="s">
        <v>13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>
      <c r="A49" s="7" t="s">
        <v>107</v>
      </c>
      <c r="B49" s="7" t="s">
        <v>99</v>
      </c>
      <c r="C49" s="15">
        <v>120</v>
      </c>
      <c r="D49" s="15"/>
      <c r="E49" s="15">
        <f>C49*D49</f>
        <v>0</v>
      </c>
      <c r="F49" s="15"/>
      <c r="G49" s="15">
        <f>C49*F49</f>
        <v>0</v>
      </c>
      <c r="H49" s="15">
        <f t="shared" ref="H49:I53" si="5">D49+F49</f>
        <v>0</v>
      </c>
      <c r="I49" s="15">
        <f t="shared" si="5"/>
        <v>0</v>
      </c>
      <c r="J49" s="3"/>
      <c r="K49" s="3"/>
    </row>
    <row r="50" spans="1:11">
      <c r="A50" s="7" t="s">
        <v>108</v>
      </c>
      <c r="B50" s="7" t="s">
        <v>99</v>
      </c>
      <c r="C50" s="15">
        <v>305</v>
      </c>
      <c r="D50" s="15"/>
      <c r="E50" s="15">
        <f>C50*D50</f>
        <v>0</v>
      </c>
      <c r="F50" s="15"/>
      <c r="G50" s="15">
        <f>C50*F50</f>
        <v>0</v>
      </c>
      <c r="H50" s="15">
        <f t="shared" si="5"/>
        <v>0</v>
      </c>
      <c r="I50" s="15">
        <f t="shared" si="5"/>
        <v>0</v>
      </c>
      <c r="J50" s="3"/>
      <c r="K50" s="3"/>
    </row>
    <row r="51" spans="1:11">
      <c r="A51" s="7" t="s">
        <v>109</v>
      </c>
      <c r="B51" s="7" t="s">
        <v>99</v>
      </c>
      <c r="C51" s="15">
        <v>60</v>
      </c>
      <c r="D51" s="15"/>
      <c r="E51" s="15">
        <f>C51*D51</f>
        <v>0</v>
      </c>
      <c r="F51" s="15"/>
      <c r="G51" s="15">
        <f>C51*F51</f>
        <v>0</v>
      </c>
      <c r="H51" s="15">
        <f t="shared" si="5"/>
        <v>0</v>
      </c>
      <c r="I51" s="15">
        <f t="shared" si="5"/>
        <v>0</v>
      </c>
      <c r="J51" s="3"/>
      <c r="K51" s="3"/>
    </row>
    <row r="52" spans="1:11">
      <c r="A52" s="7" t="s">
        <v>110</v>
      </c>
      <c r="B52" s="7" t="s">
        <v>99</v>
      </c>
      <c r="C52" s="15">
        <v>102</v>
      </c>
      <c r="D52" s="15"/>
      <c r="E52" s="15">
        <f>C52*D52</f>
        <v>0</v>
      </c>
      <c r="F52" s="15"/>
      <c r="G52" s="15">
        <f>C52*F52</f>
        <v>0</v>
      </c>
      <c r="H52" s="15">
        <f t="shared" si="5"/>
        <v>0</v>
      </c>
      <c r="I52" s="15">
        <f t="shared" si="5"/>
        <v>0</v>
      </c>
      <c r="J52" s="3"/>
      <c r="K52" s="3"/>
    </row>
    <row r="53" spans="1:11">
      <c r="A53" s="7" t="s">
        <v>111</v>
      </c>
      <c r="B53" s="7" t="s">
        <v>99</v>
      </c>
      <c r="C53" s="15">
        <v>74</v>
      </c>
      <c r="D53" s="15"/>
      <c r="E53" s="15">
        <f>C53*D53</f>
        <v>0</v>
      </c>
      <c r="F53" s="15"/>
      <c r="G53" s="15">
        <f>C53*F53</f>
        <v>0</v>
      </c>
      <c r="H53" s="15">
        <f t="shared" si="5"/>
        <v>0</v>
      </c>
      <c r="I53" s="15">
        <f t="shared" si="5"/>
        <v>0</v>
      </c>
      <c r="J53" s="3"/>
      <c r="K53" s="3"/>
    </row>
    <row r="54" spans="1:11">
      <c r="A54" s="13" t="s">
        <v>112</v>
      </c>
      <c r="B54" s="13" t="s">
        <v>13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>
      <c r="A55" s="7" t="s">
        <v>113</v>
      </c>
      <c r="B55" s="7" t="s">
        <v>99</v>
      </c>
      <c r="C55" s="15">
        <v>1050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>
      <c r="A56" s="7" t="s">
        <v>114</v>
      </c>
      <c r="B56" s="7" t="s">
        <v>99</v>
      </c>
      <c r="C56" s="15">
        <v>50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13" t="s">
        <v>115</v>
      </c>
      <c r="B57" s="13" t="s">
        <v>13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>
      <c r="A58" s="7" t="s">
        <v>116</v>
      </c>
      <c r="B58" s="7" t="s">
        <v>99</v>
      </c>
      <c r="C58" s="15">
        <v>10</v>
      </c>
      <c r="D58" s="15"/>
      <c r="E58" s="15">
        <f>C58*D58</f>
        <v>0</v>
      </c>
      <c r="F58" s="15"/>
      <c r="G58" s="15">
        <f>C58*F58</f>
        <v>0</v>
      </c>
      <c r="H58" s="15">
        <f t="shared" ref="H58:I62" si="6">D58+F58</f>
        <v>0</v>
      </c>
      <c r="I58" s="15">
        <f t="shared" si="6"/>
        <v>0</v>
      </c>
      <c r="J58" s="3"/>
      <c r="K58" s="3"/>
    </row>
    <row r="59" spans="1:11">
      <c r="A59" s="7" t="s">
        <v>117</v>
      </c>
      <c r="B59" s="7" t="s">
        <v>99</v>
      </c>
      <c r="C59" s="15">
        <v>40</v>
      </c>
      <c r="D59" s="15"/>
      <c r="E59" s="15">
        <f>C59*D59</f>
        <v>0</v>
      </c>
      <c r="F59" s="15"/>
      <c r="G59" s="15">
        <f>C59*F59</f>
        <v>0</v>
      </c>
      <c r="H59" s="15">
        <f t="shared" si="6"/>
        <v>0</v>
      </c>
      <c r="I59" s="15">
        <f t="shared" si="6"/>
        <v>0</v>
      </c>
      <c r="J59" s="3"/>
      <c r="K59" s="3"/>
    </row>
    <row r="60" spans="1:11">
      <c r="A60" s="7" t="s">
        <v>118</v>
      </c>
      <c r="B60" s="7" t="s">
        <v>99</v>
      </c>
      <c r="C60" s="15">
        <v>30</v>
      </c>
      <c r="D60" s="15"/>
      <c r="E60" s="15">
        <f>C60*D60</f>
        <v>0</v>
      </c>
      <c r="F60" s="15"/>
      <c r="G60" s="15">
        <f>C60*F60</f>
        <v>0</v>
      </c>
      <c r="H60" s="15">
        <f t="shared" si="6"/>
        <v>0</v>
      </c>
      <c r="I60" s="15">
        <f t="shared" si="6"/>
        <v>0</v>
      </c>
      <c r="J60" s="3"/>
      <c r="K60" s="3"/>
    </row>
    <row r="61" spans="1:11">
      <c r="A61" s="7" t="s">
        <v>119</v>
      </c>
      <c r="B61" s="7" t="s">
        <v>99</v>
      </c>
      <c r="C61" s="15">
        <v>5</v>
      </c>
      <c r="D61" s="15"/>
      <c r="E61" s="15">
        <f>C61*D61</f>
        <v>0</v>
      </c>
      <c r="F61" s="15"/>
      <c r="G61" s="15">
        <f>C61*F61</f>
        <v>0</v>
      </c>
      <c r="H61" s="15">
        <f t="shared" si="6"/>
        <v>0</v>
      </c>
      <c r="I61" s="15">
        <f t="shared" si="6"/>
        <v>0</v>
      </c>
      <c r="J61" s="3"/>
      <c r="K61" s="3"/>
    </row>
    <row r="62" spans="1:11">
      <c r="A62" s="7" t="s">
        <v>120</v>
      </c>
      <c r="B62" s="7" t="s">
        <v>99</v>
      </c>
      <c r="C62" s="15">
        <v>15</v>
      </c>
      <c r="D62" s="15"/>
      <c r="E62" s="15">
        <f>C62*D62</f>
        <v>0</v>
      </c>
      <c r="F62" s="15"/>
      <c r="G62" s="15">
        <f>C62*F62</f>
        <v>0</v>
      </c>
      <c r="H62" s="15">
        <f t="shared" si="6"/>
        <v>0</v>
      </c>
      <c r="I62" s="15">
        <f t="shared" si="6"/>
        <v>0</v>
      </c>
      <c r="J62" s="3"/>
      <c r="K62" s="3"/>
    </row>
    <row r="63" spans="1:11">
      <c r="A63" s="13" t="s">
        <v>121</v>
      </c>
      <c r="B63" s="13" t="s">
        <v>13</v>
      </c>
      <c r="C63" s="14"/>
      <c r="D63" s="14"/>
      <c r="E63" s="14"/>
      <c r="F63" s="14"/>
      <c r="G63" s="14"/>
      <c r="H63" s="14"/>
      <c r="I63" s="14"/>
      <c r="J63" s="3"/>
      <c r="K63" s="3"/>
    </row>
    <row r="64" spans="1:11">
      <c r="A64" s="7" t="s">
        <v>122</v>
      </c>
      <c r="B64" s="7" t="s">
        <v>99</v>
      </c>
      <c r="C64" s="15">
        <v>20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>
      <c r="A65" s="13" t="s">
        <v>123</v>
      </c>
      <c r="B65" s="13" t="s">
        <v>13</v>
      </c>
      <c r="C65" s="14"/>
      <c r="D65" s="14"/>
      <c r="E65" s="14"/>
      <c r="F65" s="14"/>
      <c r="G65" s="14"/>
      <c r="H65" s="14"/>
      <c r="I65" s="14"/>
      <c r="J65" s="3"/>
      <c r="K65" s="3"/>
    </row>
    <row r="66" spans="1:11">
      <c r="A66" s="7" t="s">
        <v>124</v>
      </c>
      <c r="B66" s="7" t="s">
        <v>61</v>
      </c>
      <c r="C66" s="15">
        <v>12</v>
      </c>
      <c r="D66" s="15"/>
      <c r="E66" s="15">
        <f>C66*D66</f>
        <v>0</v>
      </c>
      <c r="F66" s="15"/>
      <c r="G66" s="15">
        <f>C66*F66</f>
        <v>0</v>
      </c>
      <c r="H66" s="15">
        <f>D66+F66</f>
        <v>0</v>
      </c>
      <c r="I66" s="15">
        <f>E66+G66</f>
        <v>0</v>
      </c>
      <c r="J66" s="3"/>
      <c r="K66" s="3"/>
    </row>
    <row r="67" spans="1:11">
      <c r="A67" s="13" t="s">
        <v>125</v>
      </c>
      <c r="B67" s="13" t="s">
        <v>13</v>
      </c>
      <c r="C67" s="14"/>
      <c r="D67" s="14"/>
      <c r="E67" s="14"/>
      <c r="F67" s="14"/>
      <c r="G67" s="14"/>
      <c r="H67" s="14"/>
      <c r="I67" s="14"/>
      <c r="J67" s="3"/>
      <c r="K67" s="3"/>
    </row>
    <row r="68" spans="1:11">
      <c r="A68" s="7" t="s">
        <v>126</v>
      </c>
      <c r="B68" s="7" t="s">
        <v>61</v>
      </c>
      <c r="C68" s="15">
        <v>12</v>
      </c>
      <c r="D68" s="15"/>
      <c r="E68" s="15">
        <f>C68*D68</f>
        <v>0</v>
      </c>
      <c r="F68" s="15"/>
      <c r="G68" s="15">
        <f>C68*F68</f>
        <v>0</v>
      </c>
      <c r="H68" s="15">
        <f>D68+F68</f>
        <v>0</v>
      </c>
      <c r="I68" s="15">
        <f>E68+G68</f>
        <v>0</v>
      </c>
      <c r="J68" s="3"/>
      <c r="K68" s="3"/>
    </row>
    <row r="69" spans="1:11">
      <c r="A69" s="13" t="s">
        <v>127</v>
      </c>
      <c r="B69" s="13" t="s">
        <v>13</v>
      </c>
      <c r="C69" s="14"/>
      <c r="D69" s="14"/>
      <c r="E69" s="14"/>
      <c r="F69" s="14"/>
      <c r="G69" s="14"/>
      <c r="H69" s="14"/>
      <c r="I69" s="14"/>
      <c r="J69" s="3"/>
      <c r="K69" s="3"/>
    </row>
    <row r="70" spans="1:11">
      <c r="A70" s="7" t="s">
        <v>128</v>
      </c>
      <c r="B70" s="7" t="s">
        <v>61</v>
      </c>
      <c r="C70" s="15">
        <v>12</v>
      </c>
      <c r="D70" s="15"/>
      <c r="E70" s="15">
        <f>C70*D70</f>
        <v>0</v>
      </c>
      <c r="F70" s="15"/>
      <c r="G70" s="15">
        <f>C70*F70</f>
        <v>0</v>
      </c>
      <c r="H70" s="15">
        <f>D70+F70</f>
        <v>0</v>
      </c>
      <c r="I70" s="15">
        <f>E70+G70</f>
        <v>0</v>
      </c>
      <c r="J70" s="3"/>
      <c r="K70" s="3"/>
    </row>
    <row r="71" spans="1:11">
      <c r="A71" s="13" t="s">
        <v>129</v>
      </c>
      <c r="B71" s="13" t="s">
        <v>13</v>
      </c>
      <c r="C71" s="14"/>
      <c r="D71" s="14"/>
      <c r="E71" s="14"/>
      <c r="F71" s="14"/>
      <c r="G71" s="14"/>
      <c r="H71" s="14"/>
      <c r="I71" s="14"/>
      <c r="J71" s="3"/>
      <c r="K71" s="3"/>
    </row>
    <row r="72" spans="1:11">
      <c r="A72" s="7" t="s">
        <v>130</v>
      </c>
      <c r="B72" s="7" t="s">
        <v>61</v>
      </c>
      <c r="C72" s="15">
        <v>2</v>
      </c>
      <c r="D72" s="15"/>
      <c r="E72" s="15">
        <f>C72*D72</f>
        <v>0</v>
      </c>
      <c r="F72" s="15"/>
      <c r="G72" s="15">
        <f>C72*F72</f>
        <v>0</v>
      </c>
      <c r="H72" s="15">
        <f>D72+F72</f>
        <v>0</v>
      </c>
      <c r="I72" s="15">
        <f>E72+G72</f>
        <v>0</v>
      </c>
      <c r="J72" s="3"/>
      <c r="K72" s="3"/>
    </row>
    <row r="73" spans="1:11">
      <c r="A73" s="13" t="s">
        <v>131</v>
      </c>
      <c r="B73" s="13" t="s">
        <v>13</v>
      </c>
      <c r="C73" s="14"/>
      <c r="D73" s="14"/>
      <c r="E73" s="14"/>
      <c r="F73" s="14"/>
      <c r="G73" s="14"/>
      <c r="H73" s="14"/>
      <c r="I73" s="14"/>
      <c r="J73" s="3"/>
      <c r="K73" s="3"/>
    </row>
    <row r="74" spans="1:11">
      <c r="A74" s="7" t="s">
        <v>132</v>
      </c>
      <c r="B74" s="7" t="s">
        <v>61</v>
      </c>
      <c r="C74" s="15">
        <v>2</v>
      </c>
      <c r="D74" s="15"/>
      <c r="E74" s="15">
        <f>C74*D74</f>
        <v>0</v>
      </c>
      <c r="F74" s="15"/>
      <c r="G74" s="15">
        <f>C74*F74</f>
        <v>0</v>
      </c>
      <c r="H74" s="15">
        <f>D74+F74</f>
        <v>0</v>
      </c>
      <c r="I74" s="15">
        <f>E74+G74</f>
        <v>0</v>
      </c>
      <c r="J74" s="3"/>
      <c r="K74" s="3"/>
    </row>
    <row r="75" spans="1:11">
      <c r="A75" s="13" t="s">
        <v>133</v>
      </c>
      <c r="B75" s="13" t="s">
        <v>13</v>
      </c>
      <c r="C75" s="14"/>
      <c r="D75" s="14"/>
      <c r="E75" s="14"/>
      <c r="F75" s="14"/>
      <c r="G75" s="14"/>
      <c r="H75" s="14"/>
      <c r="I75" s="14"/>
      <c r="J75" s="3"/>
      <c r="K75" s="3"/>
    </row>
    <row r="76" spans="1:11">
      <c r="A76" s="7" t="s">
        <v>134</v>
      </c>
      <c r="B76" s="7" t="s">
        <v>61</v>
      </c>
      <c r="C76" s="15">
        <v>1</v>
      </c>
      <c r="D76" s="15"/>
      <c r="E76" s="15">
        <f>C76*D76</f>
        <v>0</v>
      </c>
      <c r="F76" s="15"/>
      <c r="G76" s="15">
        <f>C76*F76</f>
        <v>0</v>
      </c>
      <c r="H76" s="15">
        <f t="shared" ref="H76:H88" si="7">D76+F76</f>
        <v>0</v>
      </c>
      <c r="I76" s="15">
        <f t="shared" ref="I76:I88" si="8">E76+G76</f>
        <v>0</v>
      </c>
      <c r="J76" s="3"/>
      <c r="K76" s="3"/>
    </row>
    <row r="77" spans="1:11">
      <c r="A77" s="13" t="s">
        <v>135</v>
      </c>
      <c r="B77" s="13" t="s">
        <v>13</v>
      </c>
      <c r="C77" s="14"/>
      <c r="D77" s="14"/>
      <c r="E77" s="14"/>
      <c r="F77" s="14"/>
      <c r="G77" s="14"/>
      <c r="H77" s="14">
        <f t="shared" si="7"/>
        <v>0</v>
      </c>
      <c r="I77" s="14">
        <f t="shared" si="8"/>
        <v>0</v>
      </c>
      <c r="J77" s="3"/>
      <c r="K77" s="3"/>
    </row>
    <row r="78" spans="1:11">
      <c r="A78" s="7" t="s">
        <v>136</v>
      </c>
      <c r="B78" s="7" t="s">
        <v>82</v>
      </c>
      <c r="C78" s="15">
        <v>10</v>
      </c>
      <c r="D78" s="15"/>
      <c r="E78" s="15">
        <f>C78*D78</f>
        <v>0</v>
      </c>
      <c r="F78" s="15"/>
      <c r="G78" s="15">
        <f>C78*F78</f>
        <v>0</v>
      </c>
      <c r="H78" s="15">
        <f t="shared" si="7"/>
        <v>0</v>
      </c>
      <c r="I78" s="15">
        <f t="shared" si="8"/>
        <v>0</v>
      </c>
      <c r="J78" s="3"/>
      <c r="K78" s="3"/>
    </row>
    <row r="79" spans="1:11">
      <c r="A79" s="7" t="s">
        <v>137</v>
      </c>
      <c r="B79" s="7" t="s">
        <v>61</v>
      </c>
      <c r="C79" s="15">
        <v>6</v>
      </c>
      <c r="D79" s="15"/>
      <c r="E79" s="15">
        <f>C79*D79</f>
        <v>0</v>
      </c>
      <c r="F79" s="15"/>
      <c r="G79" s="15">
        <f>C79*F79</f>
        <v>0</v>
      </c>
      <c r="H79" s="15">
        <f t="shared" si="7"/>
        <v>0</v>
      </c>
      <c r="I79" s="15">
        <f t="shared" si="8"/>
        <v>0</v>
      </c>
      <c r="J79" s="3"/>
      <c r="K79" s="3"/>
    </row>
    <row r="80" spans="1:11">
      <c r="A80" s="7" t="s">
        <v>138</v>
      </c>
      <c r="B80" s="7" t="s">
        <v>61</v>
      </c>
      <c r="C80" s="15">
        <v>4</v>
      </c>
      <c r="D80" s="15"/>
      <c r="E80" s="15">
        <f>C80*D80</f>
        <v>0</v>
      </c>
      <c r="F80" s="15"/>
      <c r="G80" s="15">
        <f>C80*F80</f>
        <v>0</v>
      </c>
      <c r="H80" s="15">
        <f t="shared" si="7"/>
        <v>0</v>
      </c>
      <c r="I80" s="15">
        <f t="shared" si="8"/>
        <v>0</v>
      </c>
      <c r="J80" s="3"/>
      <c r="K80" s="3"/>
    </row>
    <row r="81" spans="1:11">
      <c r="A81" s="13" t="s">
        <v>139</v>
      </c>
      <c r="B81" s="13" t="s">
        <v>13</v>
      </c>
      <c r="C81" s="14"/>
      <c r="D81" s="14"/>
      <c r="E81" s="14"/>
      <c r="F81" s="14"/>
      <c r="G81" s="14"/>
      <c r="H81" s="14">
        <f t="shared" si="7"/>
        <v>0</v>
      </c>
      <c r="I81" s="14">
        <f t="shared" si="8"/>
        <v>0</v>
      </c>
      <c r="J81" s="3"/>
      <c r="K81" s="3"/>
    </row>
    <row r="82" spans="1:11">
      <c r="A82" s="7" t="s">
        <v>140</v>
      </c>
      <c r="B82" s="7" t="s">
        <v>82</v>
      </c>
      <c r="C82" s="15">
        <v>40</v>
      </c>
      <c r="D82" s="15"/>
      <c r="E82" s="15">
        <f>C82*D82</f>
        <v>0</v>
      </c>
      <c r="F82" s="15"/>
      <c r="G82" s="15">
        <f>C82*F82</f>
        <v>0</v>
      </c>
      <c r="H82" s="15">
        <f t="shared" si="7"/>
        <v>0</v>
      </c>
      <c r="I82" s="15">
        <f t="shared" si="8"/>
        <v>0</v>
      </c>
      <c r="J82" s="3"/>
      <c r="K82" s="3"/>
    </row>
    <row r="83" spans="1:11">
      <c r="A83" s="7" t="s">
        <v>141</v>
      </c>
      <c r="B83" s="7" t="s">
        <v>82</v>
      </c>
      <c r="C83" s="15">
        <v>32</v>
      </c>
      <c r="D83" s="15"/>
      <c r="E83" s="15">
        <f>C83*D83</f>
        <v>0</v>
      </c>
      <c r="F83" s="15"/>
      <c r="G83" s="15">
        <f>C83*F83</f>
        <v>0</v>
      </c>
      <c r="H83" s="15">
        <f t="shared" si="7"/>
        <v>0</v>
      </c>
      <c r="I83" s="15">
        <f t="shared" si="8"/>
        <v>0</v>
      </c>
      <c r="J83" s="3"/>
      <c r="K83" s="3"/>
    </row>
    <row r="84" spans="1:11">
      <c r="A84" s="7" t="s">
        <v>142</v>
      </c>
      <c r="B84" s="7" t="s">
        <v>82</v>
      </c>
      <c r="C84" s="15">
        <v>84</v>
      </c>
      <c r="D84" s="15"/>
      <c r="E84" s="15">
        <f>C84*D84</f>
        <v>0</v>
      </c>
      <c r="F84" s="15"/>
      <c r="G84" s="15">
        <f>C84*F84</f>
        <v>0</v>
      </c>
      <c r="H84" s="15">
        <f t="shared" si="7"/>
        <v>0</v>
      </c>
      <c r="I84" s="15">
        <f t="shared" si="8"/>
        <v>0</v>
      </c>
      <c r="J84" s="3"/>
      <c r="K84" s="3"/>
    </row>
    <row r="85" spans="1:11">
      <c r="A85" s="13" t="s">
        <v>143</v>
      </c>
      <c r="B85" s="13" t="s">
        <v>13</v>
      </c>
      <c r="C85" s="14"/>
      <c r="D85" s="14"/>
      <c r="E85" s="14"/>
      <c r="F85" s="14"/>
      <c r="G85" s="14"/>
      <c r="H85" s="14">
        <f t="shared" si="7"/>
        <v>0</v>
      </c>
      <c r="I85" s="14">
        <f t="shared" si="8"/>
        <v>0</v>
      </c>
      <c r="J85" s="3"/>
      <c r="K85" s="3"/>
    </row>
    <row r="86" spans="1:11">
      <c r="A86" s="7" t="s">
        <v>144</v>
      </c>
      <c r="B86" s="7" t="s">
        <v>82</v>
      </c>
      <c r="C86" s="15">
        <v>1</v>
      </c>
      <c r="D86" s="15"/>
      <c r="E86" s="15">
        <f>C86*D86</f>
        <v>0</v>
      </c>
      <c r="F86" s="15"/>
      <c r="G86" s="15">
        <f>C86*F86</f>
        <v>0</v>
      </c>
      <c r="H86" s="15">
        <f t="shared" si="7"/>
        <v>0</v>
      </c>
      <c r="I86" s="15">
        <f t="shared" si="8"/>
        <v>0</v>
      </c>
      <c r="J86" s="3"/>
      <c r="K86" s="3"/>
    </row>
    <row r="87" spans="1:11">
      <c r="A87" s="7" t="s">
        <v>145</v>
      </c>
      <c r="B87" s="7" t="s">
        <v>82</v>
      </c>
      <c r="C87" s="15">
        <v>4</v>
      </c>
      <c r="D87" s="15"/>
      <c r="E87" s="15">
        <f>C87*D87</f>
        <v>0</v>
      </c>
      <c r="F87" s="15"/>
      <c r="G87" s="15">
        <f>C87*F87</f>
        <v>0</v>
      </c>
      <c r="H87" s="15">
        <f t="shared" si="7"/>
        <v>0</v>
      </c>
      <c r="I87" s="15">
        <f t="shared" si="8"/>
        <v>0</v>
      </c>
      <c r="J87" s="3"/>
      <c r="K87" s="3"/>
    </row>
    <row r="88" spans="1:11">
      <c r="A88" s="7" t="s">
        <v>146</v>
      </c>
      <c r="B88" s="7" t="s">
        <v>61</v>
      </c>
      <c r="C88" s="15">
        <v>1</v>
      </c>
      <c r="D88" s="15"/>
      <c r="E88" s="15">
        <f>C88*D88</f>
        <v>0</v>
      </c>
      <c r="F88" s="15"/>
      <c r="G88" s="15">
        <f>C88*F88</f>
        <v>0</v>
      </c>
      <c r="H88" s="15">
        <f t="shared" si="7"/>
        <v>0</v>
      </c>
      <c r="I88" s="15">
        <f t="shared" si="8"/>
        <v>0</v>
      </c>
      <c r="J88" s="3"/>
      <c r="K88" s="3"/>
    </row>
    <row r="89" spans="1:11">
      <c r="A89" s="13" t="s">
        <v>147</v>
      </c>
      <c r="B89" s="13" t="s">
        <v>13</v>
      </c>
      <c r="C89" s="14"/>
      <c r="D89" s="14"/>
      <c r="E89" s="14"/>
      <c r="F89" s="14"/>
      <c r="G89" s="14"/>
      <c r="H89" s="14"/>
      <c r="I89" s="14"/>
      <c r="J89" s="3"/>
      <c r="K89" s="3"/>
    </row>
    <row r="90" spans="1:11">
      <c r="A90" s="7" t="s">
        <v>148</v>
      </c>
      <c r="B90" s="7" t="s">
        <v>149</v>
      </c>
      <c r="C90" s="15">
        <v>20</v>
      </c>
      <c r="D90" s="15"/>
      <c r="E90" s="15">
        <f>C90*D90</f>
        <v>0</v>
      </c>
      <c r="F90" s="15"/>
      <c r="G90" s="15">
        <f>C90*F90</f>
        <v>0</v>
      </c>
      <c r="H90" s="15">
        <f>D90+F90</f>
        <v>0</v>
      </c>
      <c r="I90" s="15">
        <f>E90+G90</f>
        <v>0</v>
      </c>
      <c r="J90" s="3"/>
      <c r="K90" s="3"/>
    </row>
    <row r="91" spans="1:11">
      <c r="A91" s="13" t="s">
        <v>150</v>
      </c>
      <c r="B91" s="13" t="s">
        <v>13</v>
      </c>
      <c r="C91" s="14"/>
      <c r="D91" s="14"/>
      <c r="E91" s="14"/>
      <c r="F91" s="14"/>
      <c r="G91" s="14"/>
      <c r="H91" s="14"/>
      <c r="I91" s="14"/>
      <c r="J91" s="3"/>
      <c r="K91" s="3"/>
    </row>
    <row r="92" spans="1:11">
      <c r="A92" s="13" t="s">
        <v>151</v>
      </c>
      <c r="B92" s="13" t="s">
        <v>13</v>
      </c>
      <c r="C92" s="14"/>
      <c r="D92" s="14"/>
      <c r="E92" s="14"/>
      <c r="F92" s="14"/>
      <c r="G92" s="14"/>
      <c r="H92" s="14"/>
      <c r="I92" s="14"/>
      <c r="J92" s="3"/>
      <c r="K92" s="3"/>
    </row>
    <row r="93" spans="1:11">
      <c r="A93" s="7" t="s">
        <v>152</v>
      </c>
      <c r="B93" s="7" t="s">
        <v>99</v>
      </c>
      <c r="C93" s="15">
        <v>130</v>
      </c>
      <c r="D93" s="15"/>
      <c r="E93" s="15">
        <f>C93*D93</f>
        <v>0</v>
      </c>
      <c r="F93" s="15"/>
      <c r="G93" s="15">
        <f>C93*F93</f>
        <v>0</v>
      </c>
      <c r="H93" s="15">
        <f>D93+F93</f>
        <v>0</v>
      </c>
      <c r="I93" s="15">
        <f>E93+G93</f>
        <v>0</v>
      </c>
      <c r="J93" s="3"/>
      <c r="K93" s="3"/>
    </row>
    <row r="94" spans="1:11">
      <c r="A94" s="13" t="s">
        <v>153</v>
      </c>
      <c r="B94" s="13" t="s">
        <v>13</v>
      </c>
      <c r="C94" s="14"/>
      <c r="D94" s="14"/>
      <c r="E94" s="14"/>
      <c r="F94" s="14"/>
      <c r="G94" s="14"/>
      <c r="H94" s="14"/>
      <c r="I94" s="14"/>
      <c r="J94" s="3"/>
      <c r="K94" s="3"/>
    </row>
    <row r="95" spans="1:11">
      <c r="A95" s="7" t="s">
        <v>154</v>
      </c>
      <c r="B95" s="7" t="s">
        <v>155</v>
      </c>
      <c r="C95" s="15">
        <v>10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  <c r="J95" s="3"/>
      <c r="K95" s="3"/>
    </row>
    <row r="96" spans="1:11">
      <c r="A96" s="13" t="s">
        <v>156</v>
      </c>
      <c r="B96" s="13" t="s">
        <v>13</v>
      </c>
      <c r="C96" s="14"/>
      <c r="D96" s="14"/>
      <c r="E96" s="14"/>
      <c r="F96" s="14"/>
      <c r="G96" s="14"/>
      <c r="H96" s="14"/>
      <c r="I96" s="14"/>
      <c r="J96" s="3"/>
      <c r="K96" s="3"/>
    </row>
    <row r="97" spans="1:11">
      <c r="A97" s="7" t="s">
        <v>157</v>
      </c>
      <c r="B97" s="7" t="s">
        <v>155</v>
      </c>
      <c r="C97" s="15">
        <v>10</v>
      </c>
      <c r="D97" s="15"/>
      <c r="E97" s="15">
        <f>C97*D97</f>
        <v>0</v>
      </c>
      <c r="F97" s="15"/>
      <c r="G97" s="15">
        <f>C97*F97</f>
        <v>0</v>
      </c>
      <c r="H97" s="15">
        <f>D97+F97</f>
        <v>0</v>
      </c>
      <c r="I97" s="15">
        <f>E97+G97</f>
        <v>0</v>
      </c>
      <c r="J97" s="3"/>
      <c r="K97" s="3"/>
    </row>
    <row r="98" spans="1:11">
      <c r="A98" s="16" t="s">
        <v>158</v>
      </c>
      <c r="B98" s="16" t="s">
        <v>13</v>
      </c>
      <c r="C98" s="17"/>
      <c r="D98" s="17"/>
      <c r="E98" s="17"/>
      <c r="F98" s="17"/>
      <c r="G98" s="17"/>
      <c r="H98" s="17"/>
      <c r="I98" s="17"/>
      <c r="J98" s="3"/>
      <c r="K98" s="3"/>
    </row>
    <row r="99" spans="1:11">
      <c r="A99" s="7" t="s">
        <v>159</v>
      </c>
      <c r="B99" s="7" t="s">
        <v>82</v>
      </c>
      <c r="C99" s="15">
        <v>1</v>
      </c>
      <c r="D99" s="15"/>
      <c r="E99" s="15">
        <f>C99*D99</f>
        <v>0</v>
      </c>
      <c r="F99" s="15"/>
      <c r="G99" s="15">
        <f>C99*F99</f>
        <v>0</v>
      </c>
      <c r="H99" s="15">
        <f>D99+F99</f>
        <v>0</v>
      </c>
      <c r="I99" s="15">
        <f>E99+G99</f>
        <v>0</v>
      </c>
      <c r="J99" s="3"/>
      <c r="K99" s="3"/>
    </row>
    <row r="100" spans="1:11">
      <c r="A100" s="7" t="s">
        <v>160</v>
      </c>
      <c r="B100" s="7" t="s">
        <v>82</v>
      </c>
      <c r="C100" s="15">
        <v>16</v>
      </c>
      <c r="D100" s="15"/>
      <c r="E100" s="15">
        <f>C100*D100</f>
        <v>0</v>
      </c>
      <c r="F100" s="15"/>
      <c r="G100" s="15">
        <f>C100*F100</f>
        <v>0</v>
      </c>
      <c r="H100" s="15">
        <f>D100+F100</f>
        <v>0</v>
      </c>
      <c r="I100" s="15">
        <f>E100+G100</f>
        <v>0</v>
      </c>
      <c r="J100" s="3"/>
      <c r="K100" s="3"/>
    </row>
    <row r="101" spans="1:11">
      <c r="A101" s="16" t="s">
        <v>147</v>
      </c>
      <c r="B101" s="16" t="s">
        <v>13</v>
      </c>
      <c r="C101" s="17"/>
      <c r="D101" s="17"/>
      <c r="E101" s="17"/>
      <c r="F101" s="17"/>
      <c r="G101" s="17"/>
      <c r="H101" s="17"/>
      <c r="I101" s="17"/>
      <c r="J101" s="3"/>
      <c r="K101" s="3"/>
    </row>
    <row r="102" spans="1:11">
      <c r="A102" s="7" t="s">
        <v>161</v>
      </c>
      <c r="B102" s="7" t="s">
        <v>82</v>
      </c>
      <c r="C102" s="15">
        <v>1</v>
      </c>
      <c r="D102" s="15"/>
      <c r="E102" s="15">
        <f>C102*D102</f>
        <v>0</v>
      </c>
      <c r="F102" s="15"/>
      <c r="G102" s="15">
        <f>C102*F102</f>
        <v>0</v>
      </c>
      <c r="H102" s="15">
        <f t="shared" ref="H102:I106" si="9">D102+F102</f>
        <v>0</v>
      </c>
      <c r="I102" s="15">
        <f t="shared" si="9"/>
        <v>0</v>
      </c>
      <c r="J102" s="3"/>
      <c r="K102" s="3"/>
    </row>
    <row r="103" spans="1:11">
      <c r="A103" s="7" t="s">
        <v>162</v>
      </c>
      <c r="B103" s="7" t="s">
        <v>82</v>
      </c>
      <c r="C103" s="15">
        <v>1</v>
      </c>
      <c r="D103" s="15"/>
      <c r="E103" s="15">
        <f>C103*D103</f>
        <v>0</v>
      </c>
      <c r="F103" s="15"/>
      <c r="G103" s="15">
        <f>C103*F103</f>
        <v>0</v>
      </c>
      <c r="H103" s="15">
        <f t="shared" si="9"/>
        <v>0</v>
      </c>
      <c r="I103" s="15">
        <f t="shared" si="9"/>
        <v>0</v>
      </c>
      <c r="J103" s="3"/>
      <c r="K103" s="3"/>
    </row>
    <row r="104" spans="1:11">
      <c r="A104" s="7" t="s">
        <v>163</v>
      </c>
      <c r="B104" s="7" t="s">
        <v>82</v>
      </c>
      <c r="C104" s="15">
        <v>1</v>
      </c>
      <c r="D104" s="15"/>
      <c r="E104" s="15">
        <f>C104*D104</f>
        <v>0</v>
      </c>
      <c r="F104" s="15"/>
      <c r="G104" s="15">
        <f>C104*F104</f>
        <v>0</v>
      </c>
      <c r="H104" s="15">
        <f t="shared" si="9"/>
        <v>0</v>
      </c>
      <c r="I104" s="15">
        <f t="shared" si="9"/>
        <v>0</v>
      </c>
      <c r="J104" s="3"/>
      <c r="K104" s="3"/>
    </row>
    <row r="105" spans="1:11">
      <c r="A105" s="7" t="s">
        <v>164</v>
      </c>
      <c r="B105" s="7" t="s">
        <v>149</v>
      </c>
      <c r="C105" s="15">
        <v>160</v>
      </c>
      <c r="D105" s="15"/>
      <c r="E105" s="15">
        <f>C105*D105</f>
        <v>0</v>
      </c>
      <c r="F105" s="15"/>
      <c r="G105" s="15">
        <f>C105*F105</f>
        <v>0</v>
      </c>
      <c r="H105" s="15">
        <f t="shared" si="9"/>
        <v>0</v>
      </c>
      <c r="I105" s="15">
        <f t="shared" si="9"/>
        <v>0</v>
      </c>
      <c r="J105" s="3"/>
      <c r="K105" s="3"/>
    </row>
    <row r="106" spans="1:11">
      <c r="A106" s="7" t="s">
        <v>165</v>
      </c>
      <c r="B106" s="7" t="s">
        <v>149</v>
      </c>
      <c r="C106" s="15">
        <v>5</v>
      </c>
      <c r="D106" s="15"/>
      <c r="E106" s="15">
        <f>C106*D106</f>
        <v>0</v>
      </c>
      <c r="F106" s="15"/>
      <c r="G106" s="15">
        <f>C106*F106</f>
        <v>0</v>
      </c>
      <c r="H106" s="15">
        <f t="shared" si="9"/>
        <v>0</v>
      </c>
      <c r="I106" s="15">
        <f t="shared" si="9"/>
        <v>0</v>
      </c>
      <c r="J106" s="3"/>
      <c r="K106" s="3"/>
    </row>
    <row r="107" spans="1:11">
      <c r="A107" s="13" t="s">
        <v>166</v>
      </c>
      <c r="B107" s="13" t="s">
        <v>13</v>
      </c>
      <c r="C107" s="14"/>
      <c r="D107" s="14"/>
      <c r="E107" s="14"/>
      <c r="F107" s="14"/>
      <c r="G107" s="14"/>
      <c r="H107" s="14"/>
      <c r="I107" s="14"/>
      <c r="J107" s="3"/>
      <c r="K107" s="3"/>
    </row>
    <row r="108" spans="1:11">
      <c r="A108" s="13" t="s">
        <v>167</v>
      </c>
      <c r="B108" s="13" t="s">
        <v>13</v>
      </c>
      <c r="C108" s="14"/>
      <c r="D108" s="14"/>
      <c r="E108" s="14"/>
      <c r="F108" s="14"/>
      <c r="G108" s="14"/>
      <c r="H108" s="14"/>
      <c r="I108" s="14"/>
      <c r="J108" s="3"/>
      <c r="K108" s="3"/>
    </row>
    <row r="109" spans="1:11">
      <c r="A109" s="7" t="s">
        <v>168</v>
      </c>
      <c r="B109" s="7" t="s">
        <v>149</v>
      </c>
      <c r="C109" s="15">
        <v>110</v>
      </c>
      <c r="D109" s="15"/>
      <c r="E109" s="15">
        <f>C109*D109</f>
        <v>0</v>
      </c>
      <c r="F109" s="15"/>
      <c r="G109" s="15">
        <f>C109*F109</f>
        <v>0</v>
      </c>
      <c r="H109" s="15">
        <f>D109+F109</f>
        <v>0</v>
      </c>
      <c r="I109" s="15">
        <f>E109+G109</f>
        <v>0</v>
      </c>
      <c r="J109" s="3"/>
      <c r="K109" s="3"/>
    </row>
    <row r="110" spans="1:11">
      <c r="A110" s="7" t="s">
        <v>169</v>
      </c>
      <c r="B110" s="7" t="s">
        <v>13</v>
      </c>
      <c r="C110" s="15"/>
      <c r="D110" s="15"/>
      <c r="E110" s="15">
        <f>L1+Parametry!B33/100*E88+Parametry!B33/100*E93+Parametry!B33/100*E95+Parametry!B33/100*E97+Parametry!B33/100*E99+Parametry!B33/100*E103+Parametry!B33/100*E104+Parametry!B33/100*E105+Parametry!B33/100*E109</f>
        <v>0</v>
      </c>
      <c r="F110" s="15"/>
      <c r="G110" s="15"/>
      <c r="H110" s="15">
        <f>D110+F110</f>
        <v>0</v>
      </c>
      <c r="I110" s="15">
        <f>E110+G110</f>
        <v>0</v>
      </c>
      <c r="J110" s="3"/>
      <c r="K110" s="3"/>
    </row>
    <row r="111" spans="1:11">
      <c r="A111" s="4" t="s">
        <v>170</v>
      </c>
      <c r="B111" s="4" t="s">
        <v>13</v>
      </c>
      <c r="C111" s="12"/>
      <c r="D111" s="12"/>
      <c r="E111" s="12">
        <f>SUM(E34:E110)</f>
        <v>0</v>
      </c>
      <c r="F111" s="12"/>
      <c r="G111" s="12">
        <f>SUM(G34:G110)</f>
        <v>0</v>
      </c>
      <c r="H111" s="12"/>
      <c r="I111" s="12">
        <f>SUM(I34:I110)</f>
        <v>0</v>
      </c>
      <c r="J111" s="3"/>
      <c r="K11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0D379-59FF-44CE-8EAD-2FCC11508AB4}">
  <dimension ref="A1:C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13</v>
      </c>
      <c r="C11" s="3"/>
    </row>
    <row r="12" spans="1:3">
      <c r="A12" s="2" t="s">
        <v>20</v>
      </c>
      <c r="B12" s="6" t="s">
        <v>21</v>
      </c>
      <c r="C12" s="3"/>
    </row>
    <row r="13" spans="1:3">
      <c r="A13" s="2" t="s">
        <v>22</v>
      </c>
      <c r="B13" s="6" t="s">
        <v>13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32</v>
      </c>
      <c r="C20" s="3"/>
    </row>
    <row r="21" spans="1:3">
      <c r="A21" s="2" t="s">
        <v>34</v>
      </c>
      <c r="B21" s="8" t="s">
        <v>32</v>
      </c>
      <c r="C21" s="3"/>
    </row>
    <row r="22" spans="1:3">
      <c r="A22" s="2" t="s">
        <v>35</v>
      </c>
      <c r="B22" s="8" t="s">
        <v>32</v>
      </c>
      <c r="C22" s="3"/>
    </row>
    <row r="23" spans="1:3">
      <c r="A23" s="2" t="s">
        <v>36</v>
      </c>
      <c r="B23" s="8" t="s">
        <v>32</v>
      </c>
      <c r="C23" s="3"/>
    </row>
    <row r="24" spans="1:3">
      <c r="A24" s="2" t="s">
        <v>37</v>
      </c>
      <c r="B24" s="8" t="s">
        <v>32</v>
      </c>
      <c r="C24" s="3"/>
    </row>
    <row r="25" spans="1:3">
      <c r="A25" s="2" t="s">
        <v>38</v>
      </c>
      <c r="B25" s="8" t="s">
        <v>32</v>
      </c>
      <c r="C25" s="3"/>
    </row>
    <row r="26" spans="1:3">
      <c r="A26" s="2" t="s">
        <v>39</v>
      </c>
      <c r="B26" s="8" t="s">
        <v>40</v>
      </c>
      <c r="C26" s="3"/>
    </row>
    <row r="27" spans="1:3">
      <c r="A27" s="2" t="s">
        <v>41</v>
      </c>
      <c r="B27" s="8" t="s">
        <v>32</v>
      </c>
      <c r="C27" s="3"/>
    </row>
    <row r="28" spans="1:3">
      <c r="A28" s="2" t="s">
        <v>42</v>
      </c>
      <c r="B28" s="8" t="s">
        <v>32</v>
      </c>
      <c r="C28" s="3"/>
    </row>
    <row r="29" spans="1:3">
      <c r="A29" s="2" t="s">
        <v>43</v>
      </c>
      <c r="B29" s="8" t="s">
        <v>32</v>
      </c>
      <c r="C29" s="3"/>
    </row>
    <row r="30" spans="1:3">
      <c r="A30" s="2" t="s">
        <v>44</v>
      </c>
      <c r="B30" s="8" t="s">
        <v>32</v>
      </c>
      <c r="C30" s="3"/>
    </row>
    <row r="31" spans="1:3" ht="24.75">
      <c r="A31" s="9" t="s">
        <v>45</v>
      </c>
      <c r="B31" s="8" t="s">
        <v>46</v>
      </c>
      <c r="C31" s="3"/>
    </row>
    <row r="32" spans="1:3">
      <c r="A32" s="2" t="s">
        <v>47</v>
      </c>
      <c r="B32" s="8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 Radek</dc:creator>
  <cp:lastModifiedBy>Tesar Radek</cp:lastModifiedBy>
  <dcterms:created xsi:type="dcterms:W3CDTF">2025-02-21T17:12:07Z</dcterms:created>
  <dcterms:modified xsi:type="dcterms:W3CDTF">2025-02-21T17:12:21Z</dcterms:modified>
</cp:coreProperties>
</file>